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drawings/drawing2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drawings/drawing4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5.xml" ContentType="application/vnd.openxmlformats-officedocument.drawing+xml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drawings/drawing6.xml" ContentType="application/vnd.openxmlformats-officedocument.drawing+xml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drawings/drawing7.xml" ContentType="application/vnd.openxmlformats-officedocument.drawing+xml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drawings/drawing8.xml" ContentType="application/vnd.openxmlformats-officedocument.drawing+xml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drawings/drawing9.xml" ContentType="application/vnd.openxmlformats-officedocument.drawing+xml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drawings/drawing10.xml" ContentType="application/vnd.openxmlformats-officedocument.drawing+xml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aco\OneDrive\Documents\1515 3rd 9.17.16 forward\PURCHASE FUNDING\BUSINESS PLAN n FINANCIALS\FY 18.19 MSA Financial Reports\"/>
    </mc:Choice>
  </mc:AlternateContent>
  <xr:revisionPtr revIDLastSave="24" documentId="8_{A0C53EF7-D17E-4099-BCDB-76A60C40CE96}" xr6:coauthVersionLast="45" xr6:coauthVersionMax="45" xr10:uidLastSave="{89E56BD2-1043-4E0D-A0F4-18EB165AD675}"/>
  <bookViews>
    <workbookView xWindow="3540" yWindow="2152" windowWidth="16440" windowHeight="10448" firstSheet="6" activeTab="9" xr2:uid="{00000000-000D-0000-FFFF-FFFF00000000}"/>
  </bookViews>
  <sheets>
    <sheet name="RevExpPYCYTD" sheetId="6" r:id="rId1"/>
    <sheet name="BalSheet" sheetId="3" r:id="rId2"/>
    <sheet name="SummaryBalSheetAccrual" sheetId="11" r:id="rId3"/>
    <sheet name="CashFlowsSept" sheetId="9" r:id="rId4"/>
    <sheet name="CashFlowsYTD" sheetId="8" r:id="rId5"/>
    <sheet name="RevExpPYCSept" sheetId="7" r:id="rId6"/>
    <sheet name="BudvActSept" sheetId="5" r:id="rId7"/>
    <sheet name="BudvActYTD" sheetId="4" r:id="rId8"/>
    <sheet name="RevExpSept" sheetId="2" r:id="rId9"/>
    <sheet name="RevExpYTD" sheetId="1" r:id="rId10"/>
  </sheets>
  <definedNames>
    <definedName name="_xlnm.Print_Titles" localSheetId="1">BalSheet!$A:$F,BalSheet!$4:$5</definedName>
    <definedName name="_xlnm.Print_Titles" localSheetId="6">BudvActSept!$A:$G,BudvActSept!$4:$5</definedName>
    <definedName name="_xlnm.Print_Titles" localSheetId="7">BudvActYTD!$A:$G,BudvActYTD!$4:$5</definedName>
    <definedName name="_xlnm.Print_Titles" localSheetId="3">CashFlowsSept!$A:$E,CashFlowsSept!$4:$4</definedName>
    <definedName name="_xlnm.Print_Titles" localSheetId="4">CashFlowsYTD!$A:$E,CashFlowsYTD!$4:$4</definedName>
    <definedName name="_xlnm.Print_Titles" localSheetId="5">RevExpPYCSept!$A:$G,RevExpPYCSept!$4:$5</definedName>
    <definedName name="_xlnm.Print_Titles" localSheetId="0">RevExpPYCYTD!$A:$G,RevExpPYCYTD!$4:$5</definedName>
    <definedName name="_xlnm.Print_Titles" localSheetId="8">RevExpSept!$A:$G,RevExpSept!$4:$4</definedName>
    <definedName name="_xlnm.Print_Titles" localSheetId="9">RevExpYTD!$A:$G,RevExpYTD!$4:$4</definedName>
    <definedName name="_xlnm.Print_Titles" localSheetId="2">SummaryBalSheetAccrual!$A:$F,SummaryBalSheetAccrual!$4:$4</definedName>
    <definedName name="QB_BASIS_4" localSheetId="1" hidden="1">BalSheet!$M$3</definedName>
    <definedName name="QB_BASIS_4" localSheetId="6" hidden="1">BudvActSept!$N$3</definedName>
    <definedName name="QB_BASIS_4" localSheetId="7" hidden="1">BudvActYTD!$N$3</definedName>
    <definedName name="QB_BASIS_4" localSheetId="3" hidden="1">CashFlowsSept!$F$3</definedName>
    <definedName name="QB_BASIS_4" localSheetId="4" hidden="1">CashFlowsYTD!$F$3</definedName>
    <definedName name="QB_BASIS_4" localSheetId="5" hidden="1">RevExpPYCSept!$N$3</definedName>
    <definedName name="QB_BASIS_4" localSheetId="0" hidden="1">RevExpPYCYTD!$N$3</definedName>
    <definedName name="QB_BASIS_4" localSheetId="8" hidden="1">RevExpSept!$H$3</definedName>
    <definedName name="QB_BASIS_4" localSheetId="9" hidden="1">RevExpYTD!$AF$3</definedName>
    <definedName name="QB_BASIS_4" localSheetId="2" hidden="1">SummaryBalSheetAccrual!$G$3</definedName>
    <definedName name="QB_COLUMN_29" localSheetId="3" hidden="1">CashFlowsSept!$F$4</definedName>
    <definedName name="QB_COLUMN_29" localSheetId="4" hidden="1">CashFlowsYTD!$F$4</definedName>
    <definedName name="QB_COLUMN_29" localSheetId="2" hidden="1">SummaryBalSheetAccrual!$G$4</definedName>
    <definedName name="QB_COLUMN_2920" localSheetId="8" hidden="1">RevExpSept!$H$4</definedName>
    <definedName name="QB_COLUMN_2921" localSheetId="9" hidden="1">RevExpYTD!$H$4</definedName>
    <definedName name="QB_COLUMN_29210" localSheetId="9" hidden="1">RevExpYTD!$Z$4</definedName>
    <definedName name="QB_COLUMN_29211" localSheetId="9" hidden="1">RevExpYTD!$AB$4</definedName>
    <definedName name="QB_COLUMN_29212" localSheetId="9" hidden="1">RevExpYTD!$AD$4</definedName>
    <definedName name="QB_COLUMN_2922" localSheetId="9" hidden="1">RevExpYTD!$J$4</definedName>
    <definedName name="QB_COLUMN_2923" localSheetId="9" hidden="1">RevExpYTD!$L$4</definedName>
    <definedName name="QB_COLUMN_2924" localSheetId="9" hidden="1">RevExpYTD!$N$4</definedName>
    <definedName name="QB_COLUMN_2925" localSheetId="9" hidden="1">RevExpYTD!$P$4</definedName>
    <definedName name="QB_COLUMN_2926" localSheetId="9" hidden="1">RevExpYTD!$R$4</definedName>
    <definedName name="QB_COLUMN_2927" localSheetId="9" hidden="1">RevExpYTD!$T$4</definedName>
    <definedName name="QB_COLUMN_2928" localSheetId="9" hidden="1">RevExpYTD!$V$4</definedName>
    <definedName name="QB_COLUMN_2929" localSheetId="9" hidden="1">RevExpYTD!$X$4</definedName>
    <definedName name="QB_COLUMN_2930" localSheetId="9" hidden="1">RevExpYTD!$AF$4</definedName>
    <definedName name="QB_COLUMN_59200" localSheetId="1" hidden="1">BalSheet!$G$5</definedName>
    <definedName name="QB_COLUMN_59200" localSheetId="6" hidden="1">BudvActSept!$H$5</definedName>
    <definedName name="QB_COLUMN_59200" localSheetId="7" hidden="1">BudvActYTD!$H$5</definedName>
    <definedName name="QB_COLUMN_59200" localSheetId="5" hidden="1">RevExpPYCSept!$H$5</definedName>
    <definedName name="QB_COLUMN_59200" localSheetId="0" hidden="1">RevExpPYCYTD!$H$5</definedName>
    <definedName name="QB_COLUMN_61210" localSheetId="1" hidden="1">BalSheet!$I$5</definedName>
    <definedName name="QB_COLUMN_61210" localSheetId="5" hidden="1">RevExpPYCSept!$J$5</definedName>
    <definedName name="QB_COLUMN_61210" localSheetId="0" hidden="1">RevExpPYCYTD!$J$5</definedName>
    <definedName name="QB_COLUMN_63620" localSheetId="1" hidden="1">BalSheet!$K$5</definedName>
    <definedName name="QB_COLUMN_63620" localSheetId="6" hidden="1">BudvActSept!$L$5</definedName>
    <definedName name="QB_COLUMN_63620" localSheetId="7" hidden="1">BudvActYTD!$L$5</definedName>
    <definedName name="QB_COLUMN_63620" localSheetId="5" hidden="1">RevExpPYCSept!$L$5</definedName>
    <definedName name="QB_COLUMN_63620" localSheetId="0" hidden="1">RevExpPYCYTD!$L$5</definedName>
    <definedName name="QB_COLUMN_64430" localSheetId="6" hidden="1">BudvActSept!$N$5</definedName>
    <definedName name="QB_COLUMN_64430" localSheetId="7" hidden="1">BudvActYTD!$N$5</definedName>
    <definedName name="QB_COLUMN_64830" localSheetId="1" hidden="1">BalSheet!$M$5</definedName>
    <definedName name="QB_COLUMN_64830" localSheetId="5" hidden="1">RevExpPYCSept!$N$5</definedName>
    <definedName name="QB_COLUMN_64830" localSheetId="0" hidden="1">RevExpPYCYTD!$N$5</definedName>
    <definedName name="QB_COLUMN_76210" localSheetId="6" hidden="1">BudvActSept!$J$5</definedName>
    <definedName name="QB_COLUMN_76210" localSheetId="7" hidden="1">BudvActYTD!$J$5</definedName>
    <definedName name="QB_COMPANY_0" localSheetId="1" hidden="1">BalSheet!$A$1</definedName>
    <definedName name="QB_COMPANY_0" localSheetId="6" hidden="1">BudvActSept!$A$1</definedName>
    <definedName name="QB_COMPANY_0" localSheetId="7" hidden="1">BudvActYTD!$A$1</definedName>
    <definedName name="QB_COMPANY_0" localSheetId="3" hidden="1">CashFlowsSept!$A$1</definedName>
    <definedName name="QB_COMPANY_0" localSheetId="4" hidden="1">CashFlowsYTD!$A$1</definedName>
    <definedName name="QB_COMPANY_0" localSheetId="5" hidden="1">RevExpPYCSept!$A$1</definedName>
    <definedName name="QB_COMPANY_0" localSheetId="0" hidden="1">RevExpPYCYTD!$A$1</definedName>
    <definedName name="QB_COMPANY_0" localSheetId="8" hidden="1">RevExpSept!$A$1</definedName>
    <definedName name="QB_COMPANY_0" localSheetId="9" hidden="1">RevExpYTD!$A$1</definedName>
    <definedName name="QB_COMPANY_0" localSheetId="2" hidden="1">SummaryBalSheetAccrual!$A$1</definedName>
    <definedName name="QB_DATA_0" localSheetId="1" hidden="1">BalSheet!$9:$9,BalSheet!$10:$10,BalSheet!$11:$11,BalSheet!$12:$12,BalSheet!$13:$13,BalSheet!$14:$14,BalSheet!$15:$15,BalSheet!$16:$16,BalSheet!$19:$19,BalSheet!$22:$22,BalSheet!$23:$23,BalSheet!$27:$27,BalSheet!$28:$28,BalSheet!$29:$29,BalSheet!$36:$36,BalSheet!$39:$39</definedName>
    <definedName name="QB_DATA_0" localSheetId="6" hidden="1">BudvActSept!$9:$9,BudvActSept!$11:$11,BudvActSept!$13:$13,BudvActSept!$14:$14,BudvActSept!$17:$17,BudvActSept!$18:$18,BudvActSept!$21:$21,BudvActSept!$22:$22,BudvActSept!$23:$23,BudvActSept!$26:$26,BudvActSept!$27:$27,BudvActSept!$29:$29,BudvActSept!$33:$33,BudvActSept!$34:$34,BudvActSept!$35:$35,BudvActSept!$40:$40</definedName>
    <definedName name="QB_DATA_0" localSheetId="7" hidden="1">BudvActYTD!$9:$9,BudvActYTD!$11:$11,BudvActYTD!$12:$12,BudvActYTD!$14:$14,BudvActYTD!$15:$15,BudvActYTD!$16:$16,BudvActYTD!$17:$17,BudvActYTD!$18:$18,BudvActYTD!$19:$19,BudvActYTD!$22:$22,BudvActYTD!$23:$23,BudvActYTD!$24:$24,BudvActYTD!$25:$25,BudvActYTD!$26:$26,BudvActYTD!$29:$29,BudvActYTD!$30:$30</definedName>
    <definedName name="QB_DATA_0" localSheetId="3" hidden="1">CashFlowsSept!$6:$6,CashFlowsSept!$9:$9,CashFlowsSept!$10:$10,CashFlowsSept!$11:$11,CashFlowsSept!$12:$12,CashFlowsSept!$13:$13,CashFlowsSept!$16:$16,CashFlowsSept!$19:$19</definedName>
    <definedName name="QB_DATA_0" localSheetId="4" hidden="1">CashFlowsYTD!$6:$6,CashFlowsYTD!$9:$9,CashFlowsYTD!$10:$10,CashFlowsYTD!$11:$11,CashFlowsYTD!$12:$12,CashFlowsYTD!$13:$13,CashFlowsYTD!$14:$14,CashFlowsYTD!$15:$15,CashFlowsYTD!$18:$18,CashFlowsYTD!$21:$21,CashFlowsYTD!$22:$22,CashFlowsYTD!$23:$23,CashFlowsYTD!$26:$26</definedName>
    <definedName name="QB_DATA_0" localSheetId="5" hidden="1">RevExpPYCSept!$9:$9,RevExpPYCSept!$11:$11,RevExpPYCSept!$13:$13,RevExpPYCSept!$14:$14,RevExpPYCSept!$17:$17,RevExpPYCSept!$18:$18,RevExpPYCSept!$21:$21,RevExpPYCSept!$22:$22,RevExpPYCSept!$23:$23,RevExpPYCSept!$26:$26,RevExpPYCSept!$27:$27,RevExpPYCSept!$29:$29,RevExpPYCSept!$33:$33,RevExpPYCSept!$34:$34,RevExpPYCSept!$35:$35,RevExpPYCSept!$40:$40</definedName>
    <definedName name="QB_DATA_0" localSheetId="0" hidden="1">RevExpPYCYTD!$9:$9,RevExpPYCYTD!$11:$11,RevExpPYCYTD!$12:$12,RevExpPYCYTD!$14:$14,RevExpPYCYTD!$15:$15,RevExpPYCYTD!$16:$16,RevExpPYCYTD!$17:$17,RevExpPYCYTD!$18:$18,RevExpPYCYTD!$19:$19,RevExpPYCYTD!$21:$21,RevExpPYCYTD!$23:$23,RevExpPYCYTD!$24:$24,RevExpPYCYTD!$25:$25,RevExpPYCYTD!$26:$26,RevExpPYCYTD!$27:$27,RevExpPYCYTD!$30:$30</definedName>
    <definedName name="QB_DATA_0" localSheetId="8" hidden="1">RevExpSept!$8:$8,RevExpSept!$10:$10,RevExpSept!$12:$12,RevExpSept!$13:$13,RevExpSept!$16:$16,RevExpSept!$19:$19,RevExpSept!$20:$20,RevExpSept!$21:$21,RevExpSept!$24:$24,RevExpSept!$26:$26,RevExpSept!$30:$30,RevExpSept!$31:$31,RevExpSept!$32:$32,RevExpSept!$37:$37,RevExpSept!$39:$39,RevExpSept!$40:$40</definedName>
    <definedName name="QB_DATA_0" localSheetId="9" hidden="1">RevExpYTD!$8:$8,RevExpYTD!$10:$10,RevExpYTD!$11:$11,RevExpYTD!$13:$13,RevExpYTD!$14:$14,RevExpYTD!$15:$15,RevExpYTD!$16:$16,RevExpYTD!$17:$17,RevExpYTD!$18:$18,RevExpYTD!$21:$21,RevExpYTD!$22:$22,RevExpYTD!$23:$23,RevExpYTD!$24:$24,RevExpYTD!$27:$27,RevExpYTD!$28:$28,RevExpYTD!$29:$29</definedName>
    <definedName name="QB_DATA_0" localSheetId="2" hidden="1">SummaryBalSheetAccrual!$8:$8,SummaryBalSheetAccrual!$9:$9,SummaryBalSheetAccrual!$10:$10,SummaryBalSheetAccrual!$11:$11,SummaryBalSheetAccrual!$12:$12,SummaryBalSheetAccrual!$13:$13,SummaryBalSheetAccrual!$14:$14,SummaryBalSheetAccrual!$17:$17,SummaryBalSheetAccrual!$20:$20,SummaryBalSheetAccrual!$21:$21,SummaryBalSheetAccrual!$25:$25,SummaryBalSheetAccrual!$26:$26,SummaryBalSheetAccrual!$27:$27,SummaryBalSheetAccrual!$34:$34,SummaryBalSheetAccrual!$37:$37,SummaryBalSheetAccrual!$39:$39</definedName>
    <definedName name="QB_DATA_1" localSheetId="1" hidden="1">BalSheet!$41:$41,BalSheet!$42:$42,BalSheet!$43:$43,BalSheet!$45:$45,BalSheet!$46:$46,BalSheet!$48:$48,BalSheet!$49:$49,BalSheet!$50:$50,BalSheet!$51:$51,BalSheet!$52:$52,BalSheet!$58:$58,BalSheet!$59:$59,BalSheet!$60:$60,BalSheet!$61:$61,BalSheet!$62:$62,BalSheet!$63:$63</definedName>
    <definedName name="QB_DATA_1" localSheetId="6" hidden="1">BudvActSept!$42:$42,BudvActSept!$43:$43,BudvActSept!$44:$44,BudvActSept!$45:$45,BudvActSept!$48:$48,BudvActSept!$49:$49,BudvActSept!$50:$50,BudvActSept!$51:$51,BudvActSept!$52:$52,BudvActSept!$54:$54,BudvActSept!$56:$56,BudvActSept!$57:$57,BudvActSept!$58:$58,BudvActSept!$61:$61,BudvActSept!$62:$62,BudvActSept!$63:$63</definedName>
    <definedName name="QB_DATA_1" localSheetId="7" hidden="1">BudvActYTD!$31:$31,BudvActYTD!$32:$32,BudvActYTD!$33:$33,BudvActYTD!$34:$34,BudvActYTD!$35:$35,BudvActYTD!$36:$36,BudvActYTD!$39:$39,BudvActYTD!$40:$40,BudvActYTD!$41:$41,BudvActYTD!$42:$42,BudvActYTD!$43:$43,BudvActYTD!$44:$44,BudvActYTD!$45:$45,BudvActYTD!$46:$46,BudvActYTD!$47:$47,BudvActYTD!$48:$48</definedName>
    <definedName name="QB_DATA_1" localSheetId="5" hidden="1">RevExpPYCSept!$42:$42,RevExpPYCSept!$43:$43,RevExpPYCSept!$44:$44,RevExpPYCSept!$47:$47,RevExpPYCSept!$48:$48,RevExpPYCSept!$49:$49,RevExpPYCSept!$50:$50,RevExpPYCSept!$51:$51,RevExpPYCSept!$53:$53,RevExpPYCSept!$55:$55,RevExpPYCSept!$56:$56,RevExpPYCSept!$57:$57,RevExpPYCSept!$60:$60,RevExpPYCSept!$61:$61,RevExpPYCSept!$62:$62,RevExpPYCSept!$63:$63</definedName>
    <definedName name="QB_DATA_1" localSheetId="0" hidden="1">RevExpPYCYTD!$31:$31,RevExpPYCYTD!$32:$32,RevExpPYCYTD!$33:$33,RevExpPYCYTD!$34:$34,RevExpPYCYTD!$35:$35,RevExpPYCYTD!$36:$36,RevExpPYCYTD!$37:$37,RevExpPYCYTD!$40:$40,RevExpPYCYTD!$41:$41,RevExpPYCYTD!$42:$42,RevExpPYCYTD!$43:$43,RevExpPYCYTD!$44:$44,RevExpPYCYTD!$45:$45,RevExpPYCYTD!$46:$46,RevExpPYCYTD!$47:$47,RevExpPYCYTD!$48:$48</definedName>
    <definedName name="QB_DATA_1" localSheetId="8" hidden="1">RevExpSept!$43:$43,RevExpSept!$44:$44,RevExpSept!$46:$46,RevExpSept!$48:$48,RevExpSept!$49:$49,RevExpSept!$52:$52,RevExpSept!$53:$53,RevExpSept!$54:$54,RevExpSept!$57:$57,RevExpSept!$60:$60,RevExpSept!$61:$61</definedName>
    <definedName name="QB_DATA_1" localSheetId="9" hidden="1">RevExpYTD!$30:$30,RevExpYTD!$31:$31,RevExpYTD!$32:$32,RevExpYTD!$35:$35,RevExpYTD!$36:$36,RevExpYTD!$37:$37,RevExpYTD!$38:$38,RevExpYTD!$39:$39,RevExpYTD!$40:$40,RevExpYTD!$41:$41,RevExpYTD!$42:$42,RevExpYTD!$43:$43,RevExpYTD!$44:$44,RevExpYTD!$45:$45,RevExpYTD!$46:$46,RevExpYTD!$48:$48</definedName>
    <definedName name="QB_DATA_1" localSheetId="2" hidden="1">SummaryBalSheetAccrual!$40:$40,SummaryBalSheetAccrual!$41:$41,SummaryBalSheetAccrual!$43:$43,SummaryBalSheetAccrual!$44:$44,SummaryBalSheetAccrual!$46:$46,SummaryBalSheetAccrual!$47:$47,SummaryBalSheetAccrual!$48:$48,SummaryBalSheetAccrual!$49:$49,SummaryBalSheetAccrual!$50:$50,SummaryBalSheetAccrual!$56:$56,SummaryBalSheetAccrual!$57:$57,SummaryBalSheetAccrual!$58:$58,SummaryBalSheetAccrual!$59:$59,SummaryBalSheetAccrual!$60:$60,SummaryBalSheetAccrual!$61:$61,SummaryBalSheetAccrual!$62:$62</definedName>
    <definedName name="QB_DATA_2" localSheetId="1" hidden="1">BalSheet!$64:$64,BalSheet!$65:$65</definedName>
    <definedName name="QB_DATA_2" localSheetId="6" hidden="1">BudvActSept!$64:$64,BudvActSept!$67:$67,BudvActSept!$70:$70,BudvActSept!$71:$71</definedName>
    <definedName name="QB_DATA_2" localSheetId="7" hidden="1">BudvActYTD!$49:$49,BudvActYTD!$50:$50,BudvActYTD!$52:$52,BudvActYTD!$53:$53,BudvActYTD!$56:$56,BudvActYTD!$60:$60,BudvActYTD!$61:$61,BudvActYTD!$62:$62,BudvActYTD!$63:$63,BudvActYTD!$64:$64,BudvActYTD!$65:$65,BudvActYTD!$66:$66,BudvActYTD!$67:$67,BudvActYTD!$68:$68,BudvActYTD!$73:$73,BudvActYTD!$74:$74</definedName>
    <definedName name="QB_DATA_2" localSheetId="5" hidden="1">RevExpPYCSept!$66:$66,RevExpPYCSept!$69:$69,RevExpPYCSept!$70:$70</definedName>
    <definedName name="QB_DATA_2" localSheetId="0" hidden="1">RevExpPYCYTD!$49:$49,RevExpPYCYTD!$50:$50,RevExpPYCYTD!$51:$51,RevExpPYCYTD!$52:$52,RevExpPYCYTD!$53:$53,RevExpPYCYTD!$55:$55,RevExpPYCYTD!$59:$59,RevExpPYCYTD!$60:$60,RevExpPYCYTD!$61:$61,RevExpPYCYTD!$62:$62,RevExpPYCYTD!$63:$63,RevExpPYCYTD!$64:$64,RevExpPYCYTD!$65:$65,RevExpPYCYTD!$66:$66,RevExpPYCYTD!$67:$67,RevExpPYCYTD!$72:$72</definedName>
    <definedName name="QB_DATA_2" localSheetId="9" hidden="1">RevExpYTD!$52:$52,RevExpYTD!$53:$53,RevExpYTD!$54:$54,RevExpYTD!$55:$55,RevExpYTD!$56:$56,RevExpYTD!$57:$57,RevExpYTD!$58:$58,RevExpYTD!$59:$59,RevExpYTD!$64:$64,RevExpYTD!$65:$65,RevExpYTD!$67:$67,RevExpYTD!$68:$68,RevExpYTD!$69:$69,RevExpYTD!$70:$70,RevExpYTD!$71:$71,RevExpYTD!$72:$72</definedName>
    <definedName name="QB_DATA_2" localSheetId="2" hidden="1">SummaryBalSheetAccrual!$63:$63</definedName>
    <definedName name="QB_DATA_3" localSheetId="7" hidden="1">BudvActYTD!$75:$75,BudvActYTD!$77:$77,BudvActYTD!$78:$78,BudvActYTD!$79:$79,BudvActYTD!$80:$80,BudvActYTD!$81:$81,BudvActYTD!$82:$82,BudvActYTD!$83:$83,BudvActYTD!$84:$84,BudvActYTD!$85:$85,BudvActYTD!$86:$86,BudvActYTD!$87:$87,BudvActYTD!$88:$88,BudvActYTD!$89:$89,BudvActYTD!$90:$90,BudvActYTD!$91:$91</definedName>
    <definedName name="QB_DATA_3" localSheetId="0" hidden="1">RevExpPYCYTD!$73:$73,RevExpPYCYTD!$75:$75,RevExpPYCYTD!$77:$77,RevExpPYCYTD!$79:$79,RevExpPYCYTD!$80:$80,RevExpPYCYTD!$81:$81,RevExpPYCYTD!$82:$82,RevExpPYCYTD!$83:$83,RevExpPYCYTD!$84:$84,RevExpPYCYTD!$85:$85,RevExpPYCYTD!$86:$86,RevExpPYCYTD!$87:$87,RevExpPYCYTD!$88:$88,RevExpPYCYTD!$89:$89,RevExpPYCYTD!$90:$90,RevExpPYCYTD!$93:$93</definedName>
    <definedName name="QB_DATA_3" localSheetId="9" hidden="1">RevExpYTD!$73:$73,RevExpYTD!$74:$74,RevExpYTD!$77:$77,RevExpYTD!$78:$78,RevExpYTD!$79:$79,RevExpYTD!$80:$80,RevExpYTD!$81:$81,RevExpYTD!$83:$83,RevExpYTD!$85:$85,RevExpYTD!$86:$86,RevExpYTD!$87:$87,RevExpYTD!$88:$88,RevExpYTD!$89:$89,RevExpYTD!$90:$90,RevExpYTD!$91:$91,RevExpYTD!$92:$92</definedName>
    <definedName name="QB_DATA_4" localSheetId="7" hidden="1">BudvActYTD!$92:$92,BudvActYTD!$95:$95,BudvActYTD!$96:$96,BudvActYTD!$97:$97,BudvActYTD!$98:$98,BudvActYTD!$99:$99,BudvActYTD!$100:$100,BudvActYTD!$101:$101,BudvActYTD!$103:$103,BudvActYTD!$105:$105,BudvActYTD!$106:$106,BudvActYTD!$107:$107,BudvActYTD!$108:$108,BudvActYTD!$109:$109,BudvActYTD!$110:$110,BudvActYTD!$111:$111</definedName>
    <definedName name="QB_DATA_4" localSheetId="0" hidden="1">RevExpPYCYTD!$94:$94,RevExpPYCYTD!$95:$95,RevExpPYCYTD!$96:$96,RevExpPYCYTD!$97:$97,RevExpPYCYTD!$98:$98,RevExpPYCYTD!$99:$99,RevExpPYCYTD!$100:$100,RevExpPYCYTD!$102:$102,RevExpPYCYTD!$104:$104,RevExpPYCYTD!$105:$105,RevExpPYCYTD!$106:$106,RevExpPYCYTD!$107:$107,RevExpPYCYTD!$108:$108,RevExpPYCYTD!$109:$109,RevExpPYCYTD!$110:$110,RevExpPYCYTD!$111:$111</definedName>
    <definedName name="QB_DATA_4" localSheetId="9" hidden="1">RevExpYTD!$93:$93,RevExpYTD!$96:$96,RevExpYTD!$97:$97,RevExpYTD!$98:$98,RevExpYTD!$99:$99,RevExpYTD!$102:$102,RevExpYTD!$103:$103,RevExpYTD!$106:$106,RevExpYTD!$109:$109,RevExpYTD!$110:$110,RevExpYTD!$111:$111,RevExpYTD!$117:$117,RevExpYTD!$121:$121,RevExpYTD!$122:$122</definedName>
    <definedName name="QB_DATA_5" localSheetId="7" hidden="1">BudvActYTD!$112:$112,BudvActYTD!$113:$113,BudvActYTD!$114:$114,BudvActYTD!$115:$115,BudvActYTD!$116:$116,BudvActYTD!$119:$119,BudvActYTD!$120:$120,BudvActYTD!$121:$121,BudvActYTD!$122:$122,BudvActYTD!$125:$125,BudvActYTD!$126:$126,BudvActYTD!$129:$129,BudvActYTD!$130:$130,BudvActYTD!$131:$131,BudvActYTD!$132:$132,BudvActYTD!$135:$135</definedName>
    <definedName name="QB_DATA_5" localSheetId="0" hidden="1">RevExpPYCYTD!$112:$112,RevExpPYCYTD!$113:$113,RevExpPYCYTD!$114:$114,RevExpPYCYTD!$115:$115,RevExpPYCYTD!$118:$118,RevExpPYCYTD!$119:$119,RevExpPYCYTD!$120:$120,RevExpPYCYTD!$121:$121,RevExpPYCYTD!$124:$124,RevExpPYCYTD!$125:$125,RevExpPYCYTD!$128:$128,RevExpPYCYTD!$131:$131,RevExpPYCYTD!$132:$132,RevExpPYCYTD!$133:$133,RevExpPYCYTD!$139:$139,RevExpPYCYTD!$143:$143</definedName>
    <definedName name="QB_DATA_6" localSheetId="7" hidden="1">BudvActYTD!$136:$136,BudvActYTD!$137:$137,BudvActYTD!$143:$143,BudvActYTD!$147:$147,BudvActYTD!$148:$148,BudvActYTD!$149:$149</definedName>
    <definedName name="QB_DATA_6" localSheetId="0" hidden="1">RevExpPYCYTD!$144:$144,RevExpPYCYTD!$145:$145</definedName>
    <definedName name="QB_DATE_1" localSheetId="1" hidden="1">BalSheet!$M$2</definedName>
    <definedName name="QB_DATE_1" localSheetId="6" hidden="1">BudvActSept!$N$2</definedName>
    <definedName name="QB_DATE_1" localSheetId="7" hidden="1">BudvActYTD!$N$2</definedName>
    <definedName name="QB_DATE_1" localSheetId="3" hidden="1">CashFlowsSept!$F$2</definedName>
    <definedName name="QB_DATE_1" localSheetId="4" hidden="1">CashFlowsYTD!$F$2</definedName>
    <definedName name="QB_DATE_1" localSheetId="5" hidden="1">RevExpPYCSept!$N$2</definedName>
    <definedName name="QB_DATE_1" localSheetId="0" hidden="1">RevExpPYCYTD!$N$2</definedName>
    <definedName name="QB_DATE_1" localSheetId="8" hidden="1">RevExpSept!$H$2</definedName>
    <definedName name="QB_DATE_1" localSheetId="9" hidden="1">RevExpYTD!$AF$2</definedName>
    <definedName name="QB_DATE_1" localSheetId="2" hidden="1">SummaryBalSheetAccrual!$G$2</definedName>
    <definedName name="QB_FORMULA_0" localSheetId="1" hidden="1">BalSheet!$K$9,BalSheet!$M$9,BalSheet!$K$10,BalSheet!$M$10,BalSheet!$K$11,BalSheet!$M$11,BalSheet!$K$12,BalSheet!$M$12,BalSheet!$K$13,BalSheet!$M$13,BalSheet!$K$14,BalSheet!$M$14,BalSheet!$K$15,BalSheet!$M$15,BalSheet!$K$16,BalSheet!$M$16</definedName>
    <definedName name="QB_FORMULA_0" localSheetId="6" hidden="1">BudvActSept!$L$9,BudvActSept!$N$9,BudvActSept!$H$10,BudvActSept!$J$10,BudvActSept!$L$10,BudvActSept!$N$10,BudvActSept!$L$11,BudvActSept!$N$11,BudvActSept!$L$13,BudvActSept!$N$13,BudvActSept!$L$14,BudvActSept!$N$14,BudvActSept!$H$15,BudvActSept!$J$15,BudvActSept!$L$15,BudvActSept!$N$15</definedName>
    <definedName name="QB_FORMULA_0" localSheetId="7" hidden="1">BudvActYTD!$L$9,BudvActYTD!$N$9,BudvActYTD!$H$10,BudvActYTD!$J$10,BudvActYTD!$L$10,BudvActYTD!$N$10,BudvActYTD!$L$11,BudvActYTD!$N$11,BudvActYTD!$L$12,BudvActYTD!$N$12,BudvActYTD!$L$14,BudvActYTD!$N$14,BudvActYTD!$L$17,BudvActYTD!$N$17,BudvActYTD!$L$18,BudvActYTD!$N$18</definedName>
    <definedName name="QB_FORMULA_0" localSheetId="3" hidden="1">CashFlowsSept!$F$14,CashFlowsSept!$F$17,CashFlowsSept!$F$18,CashFlowsSept!$F$20</definedName>
    <definedName name="QB_FORMULA_0" localSheetId="4" hidden="1">CashFlowsYTD!$F$16,CashFlowsYTD!$F$19,CashFlowsYTD!$F$24,CashFlowsYTD!$F$25,CashFlowsYTD!$F$27</definedName>
    <definedName name="QB_FORMULA_0" localSheetId="5" hidden="1">RevExpPYCSept!$L$9,RevExpPYCSept!$N$9,RevExpPYCSept!$H$10,RevExpPYCSept!$J$10,RevExpPYCSept!$L$10,RevExpPYCSept!$N$10,RevExpPYCSept!$L$11,RevExpPYCSept!$N$11,RevExpPYCSept!$L$13,RevExpPYCSept!$N$13,RevExpPYCSept!$L$14,RevExpPYCSept!$N$14,RevExpPYCSept!$H$15,RevExpPYCSept!$J$15,RevExpPYCSept!$L$15,RevExpPYCSept!$N$15</definedName>
    <definedName name="QB_FORMULA_0" localSheetId="0" hidden="1">RevExpPYCYTD!$L$9,RevExpPYCYTD!$N$9,RevExpPYCYTD!$H$10,RevExpPYCYTD!$J$10,RevExpPYCYTD!$L$10,RevExpPYCYTD!$N$10,RevExpPYCYTD!$L$11,RevExpPYCYTD!$N$11,RevExpPYCYTD!$L$12,RevExpPYCYTD!$N$12,RevExpPYCYTD!$L$14,RevExpPYCYTD!$N$14,RevExpPYCYTD!$L$15,RevExpPYCYTD!$N$15,RevExpPYCYTD!$L$16,RevExpPYCYTD!$N$16</definedName>
    <definedName name="QB_FORMULA_0" localSheetId="8" hidden="1">RevExpSept!$H$9,RevExpSept!$H$14,RevExpSept!$H$17,RevExpSept!$H$22,RevExpSept!$H$25,RevExpSept!$H$27,RevExpSept!$H$33,RevExpSept!$H$34,RevExpSept!$H$35,RevExpSept!$H$41,RevExpSept!$H$47,RevExpSept!$H$50,RevExpSept!$H$55,RevExpSept!$H$58,RevExpSept!$H$62,RevExpSept!$H$63</definedName>
    <definedName name="QB_FORMULA_0" localSheetId="9" hidden="1">RevExpYTD!$AF$8,RevExpYTD!$H$9,RevExpYTD!$J$9,RevExpYTD!$L$9,RevExpYTD!$N$9,RevExpYTD!$P$9,RevExpYTD!$R$9,RevExpYTD!$T$9,RevExpYTD!$V$9,RevExpYTD!$X$9,RevExpYTD!$Z$9,RevExpYTD!$AB$9,RevExpYTD!$AD$9,RevExpYTD!$AF$9,RevExpYTD!$AF$10,RevExpYTD!$AF$11</definedName>
    <definedName name="QB_FORMULA_0" localSheetId="2" hidden="1">SummaryBalSheetAccrual!$G$15,SummaryBalSheetAccrual!$G$18,SummaryBalSheetAccrual!$G$22,SummaryBalSheetAccrual!$G$23,SummaryBalSheetAccrual!$G$28,SummaryBalSheetAccrual!$G$29,SummaryBalSheetAccrual!$G$35,SummaryBalSheetAccrual!$G$42,SummaryBalSheetAccrual!$G$51,SummaryBalSheetAccrual!$G$52,SummaryBalSheetAccrual!$G$53,SummaryBalSheetAccrual!$G$54,SummaryBalSheetAccrual!$G$64,SummaryBalSheetAccrual!$G$65</definedName>
    <definedName name="QB_FORMULA_1" localSheetId="1" hidden="1">BalSheet!$G$17,BalSheet!$I$17,BalSheet!$K$17,BalSheet!$M$17,BalSheet!$K$19,BalSheet!$M$19,BalSheet!$G$20,BalSheet!$I$20,BalSheet!$K$20,BalSheet!$M$20,BalSheet!$K$22,BalSheet!$M$22,BalSheet!$K$23,BalSheet!$M$23,BalSheet!$G$24,BalSheet!$I$24</definedName>
    <definedName name="QB_FORMULA_1" localSheetId="6" hidden="1">BudvActSept!$L$17,BudvActSept!$N$17,BudvActSept!$L$18,BudvActSept!$N$18,BudvActSept!$H$19,BudvActSept!$J$19,BudvActSept!$L$19,BudvActSept!$N$19,BudvActSept!$L$23,BudvActSept!$N$23,BudvActSept!$H$24,BudvActSept!$J$24,BudvActSept!$L$24,BudvActSept!$N$24,BudvActSept!$L$26,BudvActSept!$N$26</definedName>
    <definedName name="QB_FORMULA_1" localSheetId="7" hidden="1">BudvActYTD!$L$19,BudvActYTD!$N$19,BudvActYTD!$H$20,BudvActYTD!$J$20,BudvActYTD!$L$20,BudvActYTD!$N$20,BudvActYTD!$L$23,BudvActYTD!$N$23,BudvActYTD!$L$24,BudvActYTD!$N$24,BudvActYTD!$L$25,BudvActYTD!$N$25,BudvActYTD!$L$26,BudvActYTD!$N$26,BudvActYTD!$H$27,BudvActYTD!$J$27</definedName>
    <definedName name="QB_FORMULA_1" localSheetId="5" hidden="1">RevExpPYCSept!$L$17,RevExpPYCSept!$N$17,RevExpPYCSept!$L$18,RevExpPYCSept!$N$18,RevExpPYCSept!$H$19,RevExpPYCSept!$J$19,RevExpPYCSept!$L$19,RevExpPYCSept!$N$19,RevExpPYCSept!$L$21,RevExpPYCSept!$N$21,RevExpPYCSept!$L$22,RevExpPYCSept!$N$22,RevExpPYCSept!$L$23,RevExpPYCSept!$N$23,RevExpPYCSept!$H$24,RevExpPYCSept!$J$24</definedName>
    <definedName name="QB_FORMULA_1" localSheetId="0" hidden="1">RevExpPYCYTD!$L$17,RevExpPYCYTD!$N$17,RevExpPYCYTD!$L$18,RevExpPYCYTD!$N$18,RevExpPYCYTD!$L$19,RevExpPYCYTD!$N$19,RevExpPYCYTD!$H$20,RevExpPYCYTD!$J$20,RevExpPYCYTD!$L$20,RevExpPYCYTD!$N$20,RevExpPYCYTD!$L$21,RevExpPYCYTD!$N$21,RevExpPYCYTD!$L$23,RevExpPYCYTD!$N$23,RevExpPYCYTD!$L$24,RevExpPYCYTD!$N$24</definedName>
    <definedName name="QB_FORMULA_1" localSheetId="8" hidden="1">RevExpSept!$H$64,RevExpSept!$H$65</definedName>
    <definedName name="QB_FORMULA_1" localSheetId="9" hidden="1">RevExpYTD!$AF$13,RevExpYTD!$AF$14,RevExpYTD!$AF$15,RevExpYTD!$AF$16,RevExpYTD!$AF$17,RevExpYTD!$AF$18,RevExpYTD!$H$19,RevExpYTD!$J$19,RevExpYTD!$L$19,RevExpYTD!$N$19,RevExpYTD!$P$19,RevExpYTD!$R$19,RevExpYTD!$T$19,RevExpYTD!$V$19,RevExpYTD!$X$19,RevExpYTD!$Z$19</definedName>
    <definedName name="QB_FORMULA_10" localSheetId="7" hidden="1">BudvActYTD!$L$93,BudvActYTD!$N$93,BudvActYTD!$L$95,BudvActYTD!$N$95,BudvActYTD!$L$96,BudvActYTD!$N$96,BudvActYTD!$L$97,BudvActYTD!$N$97,BudvActYTD!$L$98,BudvActYTD!$N$98,BudvActYTD!$L$99,BudvActYTD!$N$99,BudvActYTD!$L$100,BudvActYTD!$N$100,BudvActYTD!$L$101,BudvActYTD!$N$101</definedName>
    <definedName name="QB_FORMULA_10" localSheetId="0" hidden="1">RevExpPYCYTD!$L$88,RevExpPYCYTD!$N$88,RevExpPYCYTD!$L$89,RevExpPYCYTD!$N$89,RevExpPYCYTD!$L$90,RevExpPYCYTD!$N$90,RevExpPYCYTD!$H$91,RevExpPYCYTD!$J$91,RevExpPYCYTD!$L$91,RevExpPYCYTD!$N$91,RevExpPYCYTD!$L$93,RevExpPYCYTD!$N$93,RevExpPYCYTD!$L$94,RevExpPYCYTD!$N$94,RevExpPYCYTD!$L$95,RevExpPYCYTD!$N$95</definedName>
    <definedName name="QB_FORMULA_10" localSheetId="9" hidden="1">RevExpYTD!$AF$68,RevExpYTD!$AF$69,RevExpYTD!$AF$70,RevExpYTD!$AF$71,RevExpYTD!$AF$72,RevExpYTD!$AF$73,RevExpYTD!$AF$74,RevExpYTD!$H$75,RevExpYTD!$J$75,RevExpYTD!$L$75,RevExpYTD!$N$75,RevExpYTD!$P$75,RevExpYTD!$R$75,RevExpYTD!$T$75,RevExpYTD!$V$75,RevExpYTD!$X$75</definedName>
    <definedName name="QB_FORMULA_11" localSheetId="7" hidden="1">BudvActYTD!$H$104,BudvActYTD!$L$105,BudvActYTD!$N$105,BudvActYTD!$L$106,BudvActYTD!$N$106,BudvActYTD!$L$107,BudvActYTD!$N$107,BudvActYTD!$L$108,BudvActYTD!$N$108,BudvActYTD!$L$109,BudvActYTD!$N$109,BudvActYTD!$L$110,BudvActYTD!$N$110,BudvActYTD!$L$112,BudvActYTD!$N$112,BudvActYTD!$L$113</definedName>
    <definedName name="QB_FORMULA_11" localSheetId="0" hidden="1">RevExpPYCYTD!$L$96,RevExpPYCYTD!$N$96,RevExpPYCYTD!$L$97,RevExpPYCYTD!$N$97,RevExpPYCYTD!$L$98,RevExpPYCYTD!$N$98,RevExpPYCYTD!$L$99,RevExpPYCYTD!$N$99,RevExpPYCYTD!$L$100,RevExpPYCYTD!$N$100,RevExpPYCYTD!$L$102,RevExpPYCYTD!$N$102,RevExpPYCYTD!$H$103,RevExpPYCYTD!$J$103,RevExpPYCYTD!$L$103,RevExpPYCYTD!$N$103</definedName>
    <definedName name="QB_FORMULA_11" localSheetId="9" hidden="1">RevExpYTD!$Z$75,RevExpYTD!$AB$75,RevExpYTD!$AD$75,RevExpYTD!$AF$75,RevExpYTD!$AF$77,RevExpYTD!$AF$78,RevExpYTD!$AF$79,RevExpYTD!$AF$80,RevExpYTD!$AF$81,RevExpYTD!$AF$83,RevExpYTD!$H$84,RevExpYTD!$J$84,RevExpYTD!$L$84,RevExpYTD!$N$84,RevExpYTD!$P$84,RevExpYTD!$R$84</definedName>
    <definedName name="QB_FORMULA_12" localSheetId="7" hidden="1">BudvActYTD!$N$113,BudvActYTD!$L$114,BudvActYTD!$N$114,BudvActYTD!$L$115,BudvActYTD!$N$115,BudvActYTD!$L$116,BudvActYTD!$N$116,BudvActYTD!$H$117,BudvActYTD!$J$117,BudvActYTD!$L$117,BudvActYTD!$N$117,BudvActYTD!$L$119,BudvActYTD!$N$119,BudvActYTD!$L$120,BudvActYTD!$N$120,BudvActYTD!$L$121</definedName>
    <definedName name="QB_FORMULA_12" localSheetId="0" hidden="1">RevExpPYCYTD!$L$104,RevExpPYCYTD!$N$104,RevExpPYCYTD!$L$105,RevExpPYCYTD!$N$105,RevExpPYCYTD!$L$106,RevExpPYCYTD!$N$106,RevExpPYCYTD!$L$107,RevExpPYCYTD!$N$107,RevExpPYCYTD!$L$108,RevExpPYCYTD!$N$108,RevExpPYCYTD!$L$109,RevExpPYCYTD!$N$109,RevExpPYCYTD!$L$110,RevExpPYCYTD!$N$110,RevExpPYCYTD!$L$111,RevExpPYCYTD!$N$111</definedName>
    <definedName name="QB_FORMULA_12" localSheetId="9" hidden="1">RevExpYTD!$T$84,RevExpYTD!$V$84,RevExpYTD!$X$84,RevExpYTD!$Z$84,RevExpYTD!$AB$84,RevExpYTD!$AD$84,RevExpYTD!$AF$84,RevExpYTD!$AF$85,RevExpYTD!$AF$86,RevExpYTD!$AF$87,RevExpYTD!$AF$88,RevExpYTD!$AF$89,RevExpYTD!$AF$90,RevExpYTD!$AF$91,RevExpYTD!$AF$92,RevExpYTD!$AF$93</definedName>
    <definedName name="QB_FORMULA_13" localSheetId="7" hidden="1">BudvActYTD!$N$121,BudvActYTD!$L$122,BudvActYTD!$N$122,BudvActYTD!$H$123,BudvActYTD!$J$123,BudvActYTD!$L$123,BudvActYTD!$N$123,BudvActYTD!$L$126,BudvActYTD!$N$126,BudvActYTD!$H$127,BudvActYTD!$J$127,BudvActYTD!$L$127,BudvActYTD!$N$127,BudvActYTD!$L$129,BudvActYTD!$N$129,BudvActYTD!$L$130</definedName>
    <definedName name="QB_FORMULA_13" localSheetId="0" hidden="1">RevExpPYCYTD!$L$112,RevExpPYCYTD!$N$112,RevExpPYCYTD!$L$113,RevExpPYCYTD!$N$113,RevExpPYCYTD!$L$114,RevExpPYCYTD!$N$114,RevExpPYCYTD!$L$115,RevExpPYCYTD!$N$115,RevExpPYCYTD!$H$116,RevExpPYCYTD!$J$116,RevExpPYCYTD!$L$116,RevExpPYCYTD!$N$116,RevExpPYCYTD!$L$118,RevExpPYCYTD!$N$118,RevExpPYCYTD!$L$119,RevExpPYCYTD!$N$119</definedName>
    <definedName name="QB_FORMULA_13" localSheetId="9" hidden="1">RevExpYTD!$H$94,RevExpYTD!$J$94,RevExpYTD!$L$94,RevExpYTD!$N$94,RevExpYTD!$P$94,RevExpYTD!$R$94,RevExpYTD!$T$94,RevExpYTD!$V$94,RevExpYTD!$X$94,RevExpYTD!$Z$94,RevExpYTD!$AB$94,RevExpYTD!$AD$94,RevExpYTD!$AF$94,RevExpYTD!$AF$96,RevExpYTD!$AF$97,RevExpYTD!$AF$98</definedName>
    <definedName name="QB_FORMULA_14" localSheetId="7" hidden="1">BudvActYTD!$N$130,BudvActYTD!$L$131,BudvActYTD!$N$131,BudvActYTD!$L$132,BudvActYTD!$N$132,BudvActYTD!$H$133,BudvActYTD!$J$133,BudvActYTD!$L$133,BudvActYTD!$N$133,BudvActYTD!$L$135,BudvActYTD!$N$135,BudvActYTD!$L$136,BudvActYTD!$N$136,BudvActYTD!$L$137,BudvActYTD!$N$137,BudvActYTD!$H$138</definedName>
    <definedName name="QB_FORMULA_14" localSheetId="0" hidden="1">RevExpPYCYTD!$L$120,RevExpPYCYTD!$N$120,RevExpPYCYTD!$L$121,RevExpPYCYTD!$N$121,RevExpPYCYTD!$H$122,RevExpPYCYTD!$J$122,RevExpPYCYTD!$L$122,RevExpPYCYTD!$N$122,RevExpPYCYTD!$L$124,RevExpPYCYTD!$N$124,RevExpPYCYTD!$L$125,RevExpPYCYTD!$N$125,RevExpPYCYTD!$H$126,RevExpPYCYTD!$J$126,RevExpPYCYTD!$L$126,RevExpPYCYTD!$N$126</definedName>
    <definedName name="QB_FORMULA_14" localSheetId="9" hidden="1">RevExpYTD!$AF$99,RevExpYTD!$H$100,RevExpYTD!$J$100,RevExpYTD!$L$100,RevExpYTD!$N$100,RevExpYTD!$P$100,RevExpYTD!$R$100,RevExpYTD!$T$100,RevExpYTD!$V$100,RevExpYTD!$X$100,RevExpYTD!$Z$100,RevExpYTD!$AB$100,RevExpYTD!$AD$100,RevExpYTD!$AF$100,RevExpYTD!$AF$102,RevExpYTD!$AF$103</definedName>
    <definedName name="QB_FORMULA_15" localSheetId="7" hidden="1">BudvActYTD!$J$138,BudvActYTD!$L$138,BudvActYTD!$N$138,BudvActYTD!$H$139,BudvActYTD!$J$139,BudvActYTD!$L$139,BudvActYTD!$N$139,BudvActYTD!$H$140,BudvActYTD!$J$140,BudvActYTD!$L$140,BudvActYTD!$N$140,BudvActYTD!$L$143,BudvActYTD!$N$143,BudvActYTD!$H$144,BudvActYTD!$J$144,BudvActYTD!$L$144</definedName>
    <definedName name="QB_FORMULA_15" localSheetId="0" hidden="1">RevExpPYCYTD!$L$128,RevExpPYCYTD!$N$128,RevExpPYCYTD!$H$129,RevExpPYCYTD!$J$129,RevExpPYCYTD!$L$129,RevExpPYCYTD!$N$129,RevExpPYCYTD!$L$131,RevExpPYCYTD!$N$131,RevExpPYCYTD!$L$132,RevExpPYCYTD!$N$132,RevExpPYCYTD!$L$133,RevExpPYCYTD!$N$133,RevExpPYCYTD!$H$134,RevExpPYCYTD!$J$134,RevExpPYCYTD!$L$134,RevExpPYCYTD!$N$134</definedName>
    <definedName name="QB_FORMULA_15" localSheetId="9" hidden="1">RevExpYTD!$H$104,RevExpYTD!$J$104,RevExpYTD!$L$104,RevExpYTD!$N$104,RevExpYTD!$P$104,RevExpYTD!$R$104,RevExpYTD!$T$104,RevExpYTD!$V$104,RevExpYTD!$X$104,RevExpYTD!$Z$104,RevExpYTD!$AB$104,RevExpYTD!$AD$104,RevExpYTD!$AF$104,RevExpYTD!$AF$106,RevExpYTD!$H$107,RevExpYTD!$J$107</definedName>
    <definedName name="QB_FORMULA_16" localSheetId="7" hidden="1">BudvActYTD!$N$144,BudvActYTD!$L$147,BudvActYTD!$N$147,BudvActYTD!$L$148,BudvActYTD!$N$148,BudvActYTD!$H$150,BudvActYTD!$J$150,BudvActYTD!$L$150,BudvActYTD!$N$150,BudvActYTD!$H$151,BudvActYTD!$J$151,BudvActYTD!$L$151,BudvActYTD!$N$151,BudvActYTD!$H$152,BudvActYTD!$J$152,BudvActYTD!$L$152</definedName>
    <definedName name="QB_FORMULA_16" localSheetId="0" hidden="1">RevExpPYCYTD!$H$135,RevExpPYCYTD!$J$135,RevExpPYCYTD!$L$135,RevExpPYCYTD!$N$135,RevExpPYCYTD!$H$136,RevExpPYCYTD!$J$136,RevExpPYCYTD!$L$136,RevExpPYCYTD!$N$136,RevExpPYCYTD!$L$139,RevExpPYCYTD!$N$139,RevExpPYCYTD!$H$140,RevExpPYCYTD!$J$140,RevExpPYCYTD!$L$140,RevExpPYCYTD!$N$140,RevExpPYCYTD!$L$143,RevExpPYCYTD!$N$143</definedName>
    <definedName name="QB_FORMULA_16" localSheetId="9" hidden="1">RevExpYTD!$L$107,RevExpYTD!$N$107,RevExpYTD!$P$107,RevExpYTD!$R$107,RevExpYTD!$T$107,RevExpYTD!$V$107,RevExpYTD!$X$107,RevExpYTD!$Z$107,RevExpYTD!$AB$107,RevExpYTD!$AD$107,RevExpYTD!$AF$107,RevExpYTD!$AF$109,RevExpYTD!$AF$110,RevExpYTD!$AF$111,RevExpYTD!$H$112,RevExpYTD!$J$112</definedName>
    <definedName name="QB_FORMULA_17" localSheetId="7" hidden="1">BudvActYTD!$N$152,BudvActYTD!$H$153,BudvActYTD!$J$153,BudvActYTD!$L$153,BudvActYTD!$N$153</definedName>
    <definedName name="QB_FORMULA_17" localSheetId="0" hidden="1">RevExpPYCYTD!$L$144,RevExpPYCYTD!$N$144,RevExpPYCYTD!$L$145,RevExpPYCYTD!$N$145,RevExpPYCYTD!$H$146,RevExpPYCYTD!$J$146,RevExpPYCYTD!$L$146,RevExpPYCYTD!$N$146,RevExpPYCYTD!$H$147,RevExpPYCYTD!$J$147,RevExpPYCYTD!$L$147,RevExpPYCYTD!$N$147,RevExpPYCYTD!$H$148,RevExpPYCYTD!$J$148,RevExpPYCYTD!$L$148,RevExpPYCYTD!$N$148</definedName>
    <definedName name="QB_FORMULA_17" localSheetId="9" hidden="1">RevExpYTD!$L$112,RevExpYTD!$N$112,RevExpYTD!$P$112,RevExpYTD!$R$112,RevExpYTD!$T$112,RevExpYTD!$V$112,RevExpYTD!$X$112,RevExpYTD!$Z$112,RevExpYTD!$AB$112,RevExpYTD!$AD$112,RevExpYTD!$AF$112,RevExpYTD!$H$113,RevExpYTD!$J$113,RevExpYTD!$L$113,RevExpYTD!$N$113,RevExpYTD!$P$113</definedName>
    <definedName name="QB_FORMULA_18" localSheetId="0" hidden="1">RevExpPYCYTD!$H$149,RevExpPYCYTD!$J$149,RevExpPYCYTD!$L$149,RevExpPYCYTD!$N$149</definedName>
    <definedName name="QB_FORMULA_18" localSheetId="9" hidden="1">RevExpYTD!$R$113,RevExpYTD!$T$113,RevExpYTD!$V$113,RevExpYTD!$X$113,RevExpYTD!$Z$113,RevExpYTD!$AB$113,RevExpYTD!$AD$113,RevExpYTD!$AF$113,RevExpYTD!$H$114,RevExpYTD!$J$114,RevExpYTD!$L$114,RevExpYTD!$N$114,RevExpYTD!$P$114,RevExpYTD!$R$114,RevExpYTD!$T$114,RevExpYTD!$V$114</definedName>
    <definedName name="QB_FORMULA_19" localSheetId="9" hidden="1">RevExpYTD!$X$114,RevExpYTD!$Z$114,RevExpYTD!$AB$114,RevExpYTD!$AD$114,RevExpYTD!$AF$114,RevExpYTD!$AF$117,RevExpYTD!$H$118,RevExpYTD!$J$118,RevExpYTD!$L$118,RevExpYTD!$N$118,RevExpYTD!$P$118,RevExpYTD!$R$118,RevExpYTD!$T$118,RevExpYTD!$V$118,RevExpYTD!$X$118,RevExpYTD!$Z$118</definedName>
    <definedName name="QB_FORMULA_2" localSheetId="1" hidden="1">BalSheet!$K$24,BalSheet!$M$24,BalSheet!$G$25,BalSheet!$I$25,BalSheet!$K$25,BalSheet!$M$25,BalSheet!$K$27,BalSheet!$M$27,BalSheet!$K$28,BalSheet!$M$28,BalSheet!$K$29,BalSheet!$M$29,BalSheet!$G$30,BalSheet!$I$30,BalSheet!$K$30,BalSheet!$M$30</definedName>
    <definedName name="QB_FORMULA_2" localSheetId="6" hidden="1">BudvActSept!$H$28,BudvActSept!$J$28,BudvActSept!$L$28,BudvActSept!$N$28,BudvActSept!$L$29,BudvActSept!$N$29,BudvActSept!$H$30,BudvActSept!$J$30,BudvActSept!$L$30,BudvActSept!$N$30,BudvActSept!$L$35,BudvActSept!$N$35,BudvActSept!$H$36,BudvActSept!$J$36,BudvActSept!$L$36,BudvActSept!$N$36</definedName>
    <definedName name="QB_FORMULA_2" localSheetId="7" hidden="1">BudvActYTD!$L$27,BudvActYTD!$N$27,BudvActYTD!$L$29,BudvActYTD!$N$29,BudvActYTD!$L$30,BudvActYTD!$N$30,BudvActYTD!$L$31,BudvActYTD!$N$31,BudvActYTD!$L$32,BudvActYTD!$N$32,BudvActYTD!$L$33,BudvActYTD!$N$33,BudvActYTD!$L$34,BudvActYTD!$N$34,BudvActYTD!$L$35,BudvActYTD!$N$35</definedName>
    <definedName name="QB_FORMULA_2" localSheetId="5" hidden="1">RevExpPYCSept!$L$24,RevExpPYCSept!$N$24,RevExpPYCSept!$L$26,RevExpPYCSept!$N$26,RevExpPYCSept!$L$27,RevExpPYCSept!$N$27,RevExpPYCSept!$H$28,RevExpPYCSept!$J$28,RevExpPYCSept!$L$28,RevExpPYCSept!$N$28,RevExpPYCSept!$L$29,RevExpPYCSept!$N$29,RevExpPYCSept!$H$30,RevExpPYCSept!$J$30,RevExpPYCSept!$L$30,RevExpPYCSept!$N$30</definedName>
    <definedName name="QB_FORMULA_2" localSheetId="0" hidden="1">RevExpPYCYTD!$L$25,RevExpPYCYTD!$N$25,RevExpPYCYTD!$L$26,RevExpPYCYTD!$N$26,RevExpPYCYTD!$L$27,RevExpPYCYTD!$N$27,RevExpPYCYTD!$H$28,RevExpPYCYTD!$J$28,RevExpPYCYTD!$L$28,RevExpPYCYTD!$N$28,RevExpPYCYTD!$L$30,RevExpPYCYTD!$N$30,RevExpPYCYTD!$L$31,RevExpPYCYTD!$N$31,RevExpPYCYTD!$L$32,RevExpPYCYTD!$N$32</definedName>
    <definedName name="QB_FORMULA_2" localSheetId="9" hidden="1">RevExpYTD!$AB$19,RevExpYTD!$AD$19,RevExpYTD!$AF$19,RevExpYTD!$AF$21,RevExpYTD!$AF$22,RevExpYTD!$AF$23,RevExpYTD!$AF$24,RevExpYTD!$H$25,RevExpYTD!$J$25,RevExpYTD!$L$25,RevExpYTD!$N$25,RevExpYTD!$P$25,RevExpYTD!$R$25,RevExpYTD!$T$25,RevExpYTD!$V$25,RevExpYTD!$X$25</definedName>
    <definedName name="QB_FORMULA_20" localSheetId="9" hidden="1">RevExpYTD!$AB$118,RevExpYTD!$AD$118,RevExpYTD!$AF$118,RevExpYTD!$AF$121,RevExpYTD!$AF$122,RevExpYTD!$H$123,RevExpYTD!$J$123,RevExpYTD!$L$123,RevExpYTD!$N$123,RevExpYTD!$P$123,RevExpYTD!$R$123,RevExpYTD!$T$123,RevExpYTD!$V$123,RevExpYTD!$X$123,RevExpYTD!$Z$123,RevExpYTD!$AB$123</definedName>
    <definedName name="QB_FORMULA_21" localSheetId="9" hidden="1">RevExpYTD!$AD$123,RevExpYTD!$AF$123,RevExpYTD!$H$124,RevExpYTD!$J$124,RevExpYTD!$L$124,RevExpYTD!$N$124,RevExpYTD!$P$124,RevExpYTD!$R$124,RevExpYTD!$T$124,RevExpYTD!$V$124,RevExpYTD!$X$124,RevExpYTD!$Z$124,RevExpYTD!$AB$124,RevExpYTD!$AD$124,RevExpYTD!$AF$124,RevExpYTD!$H$125</definedName>
    <definedName name="QB_FORMULA_22" localSheetId="9" hidden="1">RevExpYTD!$J$125,RevExpYTD!$L$125,RevExpYTD!$N$125,RevExpYTD!$P$125,RevExpYTD!$R$125,RevExpYTD!$T$125,RevExpYTD!$V$125,RevExpYTD!$X$125,RevExpYTD!$Z$125,RevExpYTD!$AB$125,RevExpYTD!$AD$125,RevExpYTD!$AF$125,RevExpYTD!$H$126,RevExpYTD!$J$126,RevExpYTD!$L$126,RevExpYTD!$N$126</definedName>
    <definedName name="QB_FORMULA_23" localSheetId="9" hidden="1">RevExpYTD!$P$126,RevExpYTD!$R$126,RevExpYTD!$T$126,RevExpYTD!$V$126,RevExpYTD!$X$126,RevExpYTD!$Z$126,RevExpYTD!$AB$126,RevExpYTD!$AD$126,RevExpYTD!$AF$126</definedName>
    <definedName name="QB_FORMULA_3" localSheetId="1" hidden="1">BalSheet!$G$31,BalSheet!$I$31,BalSheet!$K$31,BalSheet!$M$31,BalSheet!$K$36,BalSheet!$M$36,BalSheet!$G$37,BalSheet!$I$37,BalSheet!$K$37,BalSheet!$M$37,BalSheet!$K$39,BalSheet!$M$39,BalSheet!$K$41,BalSheet!$M$41,BalSheet!$K$42,BalSheet!$M$42</definedName>
    <definedName name="QB_FORMULA_3" localSheetId="6" hidden="1">BudvActSept!$H$37,BudvActSept!$J$37,BudvActSept!$L$37,BudvActSept!$N$37,BudvActSept!$H$38,BudvActSept!$J$38,BudvActSept!$L$38,BudvActSept!$N$38,BudvActSept!$L$43,BudvActSept!$N$43,BudvActSept!$L$45,BudvActSept!$N$45,BudvActSept!$H$46,BudvActSept!$J$46,BudvActSept!$L$46,BudvActSept!$N$46</definedName>
    <definedName name="QB_FORMULA_3" localSheetId="7" hidden="1">BudvActYTD!$L$36,BudvActYTD!$N$36,BudvActYTD!$H$37,BudvActYTD!$J$37,BudvActYTD!$L$37,BudvActYTD!$N$37,BudvActYTD!$L$39,BudvActYTD!$N$39,BudvActYTD!$L$40,BudvActYTD!$N$40,BudvActYTD!$L$41,BudvActYTD!$N$41,BudvActYTD!$L$42,BudvActYTD!$N$42,BudvActYTD!$L$44,BudvActYTD!$N$44</definedName>
    <definedName name="QB_FORMULA_3" localSheetId="5" hidden="1">RevExpPYCSept!$L$33,RevExpPYCSept!$N$33,RevExpPYCSept!$L$34,RevExpPYCSept!$N$34,RevExpPYCSept!$L$35,RevExpPYCSept!$N$35,RevExpPYCSept!$H$36,RevExpPYCSept!$J$36,RevExpPYCSept!$L$36,RevExpPYCSept!$N$36,RevExpPYCSept!$H$37,RevExpPYCSept!$J$37,RevExpPYCSept!$L$37,RevExpPYCSept!$N$37,RevExpPYCSept!$H$38,RevExpPYCSept!$J$38</definedName>
    <definedName name="QB_FORMULA_3" localSheetId="0" hidden="1">RevExpPYCYTD!$L$33,RevExpPYCYTD!$N$33,RevExpPYCYTD!$L$34,RevExpPYCYTD!$N$34,RevExpPYCYTD!$L$35,RevExpPYCYTD!$N$35,RevExpPYCYTD!$L$36,RevExpPYCYTD!$N$36,RevExpPYCYTD!$L$37,RevExpPYCYTD!$N$37,RevExpPYCYTD!$H$38,RevExpPYCYTD!$J$38,RevExpPYCYTD!$L$38,RevExpPYCYTD!$N$38,RevExpPYCYTD!$L$40,RevExpPYCYTD!$N$40</definedName>
    <definedName name="QB_FORMULA_3" localSheetId="9" hidden="1">RevExpYTD!$Z$25,RevExpYTD!$AB$25,RevExpYTD!$AD$25,RevExpYTD!$AF$25,RevExpYTD!$AF$27,RevExpYTD!$AF$28,RevExpYTD!$AF$29,RevExpYTD!$AF$30,RevExpYTD!$AF$31,RevExpYTD!$AF$32,RevExpYTD!$H$33,RevExpYTD!$J$33,RevExpYTD!$L$33,RevExpYTD!$N$33,RevExpYTD!$P$33,RevExpYTD!$R$33</definedName>
    <definedName name="QB_FORMULA_4" localSheetId="1" hidden="1">BalSheet!$K$43,BalSheet!$M$43,BalSheet!$G$44,BalSheet!$I$44,BalSheet!$K$44,BalSheet!$M$44,BalSheet!$K$45,BalSheet!$M$45,BalSheet!$K$46,BalSheet!$M$46,BalSheet!$K$48,BalSheet!$M$48,BalSheet!$K$49,BalSheet!$M$49,BalSheet!$K$50,BalSheet!$M$50</definedName>
    <definedName name="QB_FORMULA_4" localSheetId="6" hidden="1">BudvActSept!$L$48,BudvActSept!$N$48,BudvActSept!$L$49,BudvActSept!$N$49,BudvActSept!$L$50,BudvActSept!$N$50,BudvActSept!$L$51,BudvActSept!$N$51,BudvActSept!$L$52,BudvActSept!$N$52,BudvActSept!$H$55,BudvActSept!$L$56,BudvActSept!$N$56,BudvActSept!$L$57,BudvActSept!$N$57,BudvActSept!$L$58</definedName>
    <definedName name="QB_FORMULA_4" localSheetId="7" hidden="1">BudvActYTD!$L$45,BudvActYTD!$N$45,BudvActYTD!$L$46,BudvActYTD!$N$46,BudvActYTD!$L$47,BudvActYTD!$N$47,BudvActYTD!$L$48,BudvActYTD!$N$48,BudvActYTD!$L$49,BudvActYTD!$N$49,BudvActYTD!$L$50,BudvActYTD!$N$50,BudvActYTD!$L$52,BudvActYTD!$N$52,BudvActYTD!$L$53,BudvActYTD!$N$53</definedName>
    <definedName name="QB_FORMULA_4" localSheetId="5" hidden="1">RevExpPYCSept!$L$38,RevExpPYCSept!$N$38,RevExpPYCSept!$L$40,RevExpPYCSept!$N$40,RevExpPYCSept!$L$42,RevExpPYCSept!$N$42,RevExpPYCSept!$L$43,RevExpPYCSept!$N$43,RevExpPYCSept!$L$44,RevExpPYCSept!$N$44,RevExpPYCSept!$H$45,RevExpPYCSept!$J$45,RevExpPYCSept!$L$45,RevExpPYCSept!$N$45,RevExpPYCSept!$L$47,RevExpPYCSept!$N$47</definedName>
    <definedName name="QB_FORMULA_4" localSheetId="0" hidden="1">RevExpPYCYTD!$L$41,RevExpPYCYTD!$N$41,RevExpPYCYTD!$L$42,RevExpPYCYTD!$N$42,RevExpPYCYTD!$L$43,RevExpPYCYTD!$N$43,RevExpPYCYTD!$L$44,RevExpPYCYTD!$N$44,RevExpPYCYTD!$L$45,RevExpPYCYTD!$N$45,RevExpPYCYTD!$L$46,RevExpPYCYTD!$N$46,RevExpPYCYTD!$L$47,RevExpPYCYTD!$N$47,RevExpPYCYTD!$L$48,RevExpPYCYTD!$N$48</definedName>
    <definedName name="QB_FORMULA_4" localSheetId="9" hidden="1">RevExpYTD!$T$33,RevExpYTD!$V$33,RevExpYTD!$X$33,RevExpYTD!$Z$33,RevExpYTD!$AB$33,RevExpYTD!$AD$33,RevExpYTD!$AF$33,RevExpYTD!$AF$35,RevExpYTD!$AF$36,RevExpYTD!$AF$37,RevExpYTD!$AF$38,RevExpYTD!$AF$39,RevExpYTD!$AF$40,RevExpYTD!$AF$41,RevExpYTD!$AF$42,RevExpYTD!$AF$43</definedName>
    <definedName name="QB_FORMULA_5" localSheetId="1" hidden="1">BalSheet!$K$51,BalSheet!$M$51,BalSheet!$K$52,BalSheet!$M$52,BalSheet!$G$53,BalSheet!$I$53,BalSheet!$K$53,BalSheet!$M$53,BalSheet!$G$54,BalSheet!$I$54,BalSheet!$K$54,BalSheet!$M$54,BalSheet!$G$55,BalSheet!$I$55,BalSheet!$K$55,BalSheet!$M$55</definedName>
    <definedName name="QB_FORMULA_5" localSheetId="6" hidden="1">BudvActSept!$N$58,BudvActSept!$H$59,BudvActSept!$J$59,BudvActSept!$L$59,BudvActSept!$N$59,BudvActSept!$L$61,BudvActSept!$N$61,BudvActSept!$L$62,BudvActSept!$N$62,BudvActSept!$L$63,BudvActSept!$N$63,BudvActSept!$L$64,BudvActSept!$N$64,BudvActSept!$H$65,BudvActSept!$J$65,BudvActSept!$L$65</definedName>
    <definedName name="QB_FORMULA_5" localSheetId="7" hidden="1">BudvActYTD!$H$54,BudvActYTD!$J$54,BudvActYTD!$L$54,BudvActYTD!$N$54,BudvActYTD!$H$55,BudvActYTD!$J$55,BudvActYTD!$L$55,BudvActYTD!$N$55,BudvActYTD!$L$56,BudvActYTD!$N$56,BudvActYTD!$H$57,BudvActYTD!$J$57,BudvActYTD!$L$57,BudvActYTD!$N$57,BudvActYTD!$L$60,BudvActYTD!$N$60</definedName>
    <definedName name="QB_FORMULA_5" localSheetId="5" hidden="1">RevExpPYCSept!$L$48,RevExpPYCSept!$N$48,RevExpPYCSept!$L$49,RevExpPYCSept!$N$49,RevExpPYCSept!$L$50,RevExpPYCSept!$N$50,RevExpPYCSept!$L$51,RevExpPYCSept!$N$51,RevExpPYCSept!$L$53,RevExpPYCSept!$N$53,RevExpPYCSept!$H$54,RevExpPYCSept!$J$54,RevExpPYCSept!$L$54,RevExpPYCSept!$N$54,RevExpPYCSept!$L$55,RevExpPYCSept!$N$55</definedName>
    <definedName name="QB_FORMULA_5" localSheetId="0" hidden="1">RevExpPYCYTD!$L$49,RevExpPYCYTD!$N$49,RevExpPYCYTD!$L$50,RevExpPYCYTD!$N$50,RevExpPYCYTD!$L$51,RevExpPYCYTD!$N$51,RevExpPYCYTD!$L$52,RevExpPYCYTD!$N$52,RevExpPYCYTD!$L$53,RevExpPYCYTD!$N$53,RevExpPYCYTD!$H$54,RevExpPYCYTD!$J$54,RevExpPYCYTD!$L$54,RevExpPYCYTD!$N$54,RevExpPYCYTD!$L$55,RevExpPYCYTD!$N$55</definedName>
    <definedName name="QB_FORMULA_5" localSheetId="9" hidden="1">RevExpYTD!$AF$44,RevExpYTD!$AF$45,RevExpYTD!$AF$46,RevExpYTD!$H$47,RevExpYTD!$J$47,RevExpYTD!$L$47,RevExpYTD!$N$47,RevExpYTD!$P$47,RevExpYTD!$R$47,RevExpYTD!$T$47,RevExpYTD!$V$47,RevExpYTD!$X$47,RevExpYTD!$Z$47,RevExpYTD!$AB$47,RevExpYTD!$AD$47,RevExpYTD!$AF$47</definedName>
    <definedName name="QB_FORMULA_6" localSheetId="1" hidden="1">BalSheet!$G$56,BalSheet!$I$56,BalSheet!$K$56,BalSheet!$M$56,BalSheet!$K$58,BalSheet!$M$58,BalSheet!$K$59,BalSheet!$M$59,BalSheet!$K$60,BalSheet!$M$60,BalSheet!$K$61,BalSheet!$M$61,BalSheet!$K$62,BalSheet!$M$62,BalSheet!$K$63,BalSheet!$M$63</definedName>
    <definedName name="QB_FORMULA_6" localSheetId="6" hidden="1">BudvActSept!$N$65,BudvActSept!$H$68,BudvActSept!$L$70,BudvActSept!$N$70,BudvActSept!$L$71,BudvActSept!$N$71,BudvActSept!$H$72,BudvActSept!$J$72,BudvActSept!$L$72,BudvActSept!$N$72,BudvActSept!$H$73,BudvActSept!$J$73,BudvActSept!$L$73,BudvActSept!$N$73,BudvActSept!$H$74,BudvActSept!$J$74</definedName>
    <definedName name="QB_FORMULA_6" localSheetId="7" hidden="1">BudvActYTD!$L$61,BudvActYTD!$N$61,BudvActYTD!$L$62,BudvActYTD!$N$62,BudvActYTD!$L$63,BudvActYTD!$N$63,BudvActYTD!$L$64,BudvActYTD!$N$64,BudvActYTD!$L$65,BudvActYTD!$N$65,BudvActYTD!$L$66,BudvActYTD!$N$66,BudvActYTD!$L$67,BudvActYTD!$N$67,BudvActYTD!$L$68,BudvActYTD!$N$68</definedName>
    <definedName name="QB_FORMULA_6" localSheetId="5" hidden="1">RevExpPYCSept!$L$56,RevExpPYCSept!$N$56,RevExpPYCSept!$L$57,RevExpPYCSept!$N$57,RevExpPYCSept!$H$58,RevExpPYCSept!$J$58,RevExpPYCSept!$L$58,RevExpPYCSept!$N$58,RevExpPYCSept!$L$60,RevExpPYCSept!$N$60,RevExpPYCSept!$L$61,RevExpPYCSept!$N$61,RevExpPYCSept!$L$62,RevExpPYCSept!$N$62,RevExpPYCSept!$L$63,RevExpPYCSept!$N$63</definedName>
    <definedName name="QB_FORMULA_6" localSheetId="0" hidden="1">RevExpPYCYTD!$H$56,RevExpPYCYTD!$J$56,RevExpPYCYTD!$L$56,RevExpPYCYTD!$N$56,RevExpPYCYTD!$L$59,RevExpPYCYTD!$N$59,RevExpPYCYTD!$L$60,RevExpPYCYTD!$N$60,RevExpPYCYTD!$L$61,RevExpPYCYTD!$N$61,RevExpPYCYTD!$L$62,RevExpPYCYTD!$N$62,RevExpPYCYTD!$L$63,RevExpPYCYTD!$N$63,RevExpPYCYTD!$L$64,RevExpPYCYTD!$N$64</definedName>
    <definedName name="QB_FORMULA_6" localSheetId="9" hidden="1">RevExpYTD!$AF$48,RevExpYTD!$H$49,RevExpYTD!$J$49,RevExpYTD!$L$49,RevExpYTD!$N$49,RevExpYTD!$P$49,RevExpYTD!$R$49,RevExpYTD!$T$49,RevExpYTD!$V$49,RevExpYTD!$X$49,RevExpYTD!$Z$49,RevExpYTD!$AB$49,RevExpYTD!$AD$49,RevExpYTD!$AF$49,RevExpYTD!$AF$52,RevExpYTD!$AF$53</definedName>
    <definedName name="QB_FORMULA_7" localSheetId="1" hidden="1">BalSheet!$K$64,BalSheet!$M$64,BalSheet!$K$65,BalSheet!$M$65,BalSheet!$G$66,BalSheet!$I$66,BalSheet!$K$66,BalSheet!$M$66,BalSheet!$G$67,BalSheet!$I$67,BalSheet!$K$67,BalSheet!$M$67</definedName>
    <definedName name="QB_FORMULA_7" localSheetId="6" hidden="1">BudvActSept!$L$74,BudvActSept!$N$74,BudvActSept!$H$75,BudvActSept!$J$75,BudvActSept!$L$75,BudvActSept!$N$75</definedName>
    <definedName name="QB_FORMULA_7" localSheetId="7" hidden="1">BudvActYTD!$H$69,BudvActYTD!$J$69,BudvActYTD!$L$69,BudvActYTD!$N$69,BudvActYTD!$H$70,BudvActYTD!$J$70,BudvActYTD!$L$70,BudvActYTD!$N$70,BudvActYTD!$H$71,BudvActYTD!$J$71,BudvActYTD!$L$71,BudvActYTD!$N$71,BudvActYTD!$L$74,BudvActYTD!$N$74,BudvActYTD!$L$77,BudvActYTD!$N$77</definedName>
    <definedName name="QB_FORMULA_7" localSheetId="5" hidden="1">RevExpPYCSept!$H$64,RevExpPYCSept!$J$64,RevExpPYCSept!$L$64,RevExpPYCSept!$N$64,RevExpPYCSept!$L$66,RevExpPYCSept!$N$66,RevExpPYCSept!$H$67,RevExpPYCSept!$J$67,RevExpPYCSept!$L$67,RevExpPYCSept!$N$67,RevExpPYCSept!$L$69,RevExpPYCSept!$N$69,RevExpPYCSept!$L$70,RevExpPYCSept!$N$70,RevExpPYCSept!$H$71,RevExpPYCSept!$J$71</definedName>
    <definedName name="QB_FORMULA_7" localSheetId="0" hidden="1">RevExpPYCYTD!$L$65,RevExpPYCYTD!$N$65,RevExpPYCYTD!$L$66,RevExpPYCYTD!$N$66,RevExpPYCYTD!$L$67,RevExpPYCYTD!$N$67,RevExpPYCYTD!$H$68,RevExpPYCYTD!$J$68,RevExpPYCYTD!$L$68,RevExpPYCYTD!$N$68,RevExpPYCYTD!$H$69,RevExpPYCYTD!$J$69,RevExpPYCYTD!$L$69,RevExpPYCYTD!$N$69,RevExpPYCYTD!$H$70,RevExpPYCYTD!$J$70</definedName>
    <definedName name="QB_FORMULA_7" localSheetId="9" hidden="1">RevExpYTD!$AF$54,RevExpYTD!$AF$55,RevExpYTD!$AF$56,RevExpYTD!$AF$57,RevExpYTD!$AF$58,RevExpYTD!$AF$59,RevExpYTD!$H$60,RevExpYTD!$J$60,RevExpYTD!$L$60,RevExpYTD!$N$60,RevExpYTD!$P$60,RevExpYTD!$R$60,RevExpYTD!$T$60,RevExpYTD!$V$60,RevExpYTD!$X$60,RevExpYTD!$Z$60</definedName>
    <definedName name="QB_FORMULA_8" localSheetId="7" hidden="1">BudvActYTD!$L$78,BudvActYTD!$N$78,BudvActYTD!$L$79,BudvActYTD!$N$79,BudvActYTD!$L$80,BudvActYTD!$N$80,BudvActYTD!$L$81,BudvActYTD!$N$81,BudvActYTD!$L$82,BudvActYTD!$N$82,BudvActYTD!$L$83,BudvActYTD!$N$83,BudvActYTD!$L$84,BudvActYTD!$N$84,BudvActYTD!$L$85,BudvActYTD!$N$85</definedName>
    <definedName name="QB_FORMULA_8" localSheetId="5" hidden="1">RevExpPYCSept!$L$71,RevExpPYCSept!$N$71,RevExpPYCSept!$H$72,RevExpPYCSept!$J$72,RevExpPYCSept!$L$72,RevExpPYCSept!$N$72,RevExpPYCSept!$H$73,RevExpPYCSept!$J$73,RevExpPYCSept!$L$73,RevExpPYCSept!$N$73,RevExpPYCSept!$H$74,RevExpPYCSept!$J$74,RevExpPYCSept!$L$74,RevExpPYCSept!$N$74</definedName>
    <definedName name="QB_FORMULA_8" localSheetId="0" hidden="1">RevExpPYCYTD!$L$70,RevExpPYCYTD!$N$70,RevExpPYCYTD!$L$72,RevExpPYCYTD!$N$72,RevExpPYCYTD!$L$73,RevExpPYCYTD!$N$73,RevExpPYCYTD!$L$75,RevExpPYCYTD!$N$75,RevExpPYCYTD!$H$76,RevExpPYCYTD!$J$76,RevExpPYCYTD!$L$76,RevExpPYCYTD!$N$76,RevExpPYCYTD!$L$77,RevExpPYCYTD!$N$77,RevExpPYCYTD!$L$79,RevExpPYCYTD!$N$79</definedName>
    <definedName name="QB_FORMULA_8" localSheetId="9" hidden="1">RevExpYTD!$AB$60,RevExpYTD!$AD$60,RevExpYTD!$AF$60,RevExpYTD!$H$61,RevExpYTD!$J$61,RevExpYTD!$L$61,RevExpYTD!$N$61,RevExpYTD!$P$61,RevExpYTD!$R$61,RevExpYTD!$T$61,RevExpYTD!$V$61,RevExpYTD!$X$61,RevExpYTD!$Z$61,RevExpYTD!$AB$61,RevExpYTD!$AD$61,RevExpYTD!$AF$61</definedName>
    <definedName name="QB_FORMULA_9" localSheetId="7" hidden="1">BudvActYTD!$L$86,BudvActYTD!$N$86,BudvActYTD!$L$87,BudvActYTD!$N$87,BudvActYTD!$L$88,BudvActYTD!$N$88,BudvActYTD!$L$89,BudvActYTD!$N$89,BudvActYTD!$L$90,BudvActYTD!$N$90,BudvActYTD!$L$91,BudvActYTD!$N$91,BudvActYTD!$L$92,BudvActYTD!$N$92,BudvActYTD!$H$93,BudvActYTD!$J$93</definedName>
    <definedName name="QB_FORMULA_9" localSheetId="0" hidden="1">RevExpPYCYTD!$L$80,RevExpPYCYTD!$N$80,RevExpPYCYTD!$L$81,RevExpPYCYTD!$N$81,RevExpPYCYTD!$L$82,RevExpPYCYTD!$N$82,RevExpPYCYTD!$L$83,RevExpPYCYTD!$N$83,RevExpPYCYTD!$L$84,RevExpPYCYTD!$N$84,RevExpPYCYTD!$L$85,RevExpPYCYTD!$N$85,RevExpPYCYTD!$L$86,RevExpPYCYTD!$N$86,RevExpPYCYTD!$L$87,RevExpPYCYTD!$N$87</definedName>
    <definedName name="QB_FORMULA_9" localSheetId="9" hidden="1">RevExpYTD!$H$62,RevExpYTD!$J$62,RevExpYTD!$L$62,RevExpYTD!$N$62,RevExpYTD!$P$62,RevExpYTD!$R$62,RevExpYTD!$T$62,RevExpYTD!$V$62,RevExpYTD!$X$62,RevExpYTD!$Z$62,RevExpYTD!$AB$62,RevExpYTD!$AD$62,RevExpYTD!$AF$62,RevExpYTD!$AF$64,RevExpYTD!$AF$65,RevExpYTD!$AF$67</definedName>
    <definedName name="QB_ROW_1" localSheetId="1" hidden="1">BalSheet!$A$6</definedName>
    <definedName name="QB_ROW_1" localSheetId="2" hidden="1">SummaryBalSheetAccrual!$A$5</definedName>
    <definedName name="QB_ROW_101050" localSheetId="6" hidden="1">BudvActSept!$F$53</definedName>
    <definedName name="QB_ROW_101050" localSheetId="7" hidden="1">BudvActYTD!$F$102</definedName>
    <definedName name="QB_ROW_101050" localSheetId="5" hidden="1">RevExpPYCSept!$F$52</definedName>
    <definedName name="QB_ROW_101050" localSheetId="0" hidden="1">RevExpPYCYTD!$F$101</definedName>
    <definedName name="QB_ROW_101050" localSheetId="8" hidden="1">RevExpSept!$F$45</definedName>
    <definedName name="QB_ROW_101050" localSheetId="9" hidden="1">RevExpYTD!$F$82</definedName>
    <definedName name="QB_ROW_1011" localSheetId="1" hidden="1">BalSheet!$B$7</definedName>
    <definedName name="QB_ROW_1011" localSheetId="2" hidden="1">SummaryBalSheetAccrual!$B$6</definedName>
    <definedName name="QB_ROW_101350" localSheetId="6" hidden="1">BudvActSept!$F$55</definedName>
    <definedName name="QB_ROW_101350" localSheetId="7" hidden="1">BudvActYTD!$F$104</definedName>
    <definedName name="QB_ROW_101350" localSheetId="5" hidden="1">RevExpPYCSept!$F$54</definedName>
    <definedName name="QB_ROW_101350" localSheetId="0" hidden="1">RevExpPYCYTD!$F$103</definedName>
    <definedName name="QB_ROW_101350" localSheetId="8" hidden="1">RevExpSept!$F$47</definedName>
    <definedName name="QB_ROW_101350" localSheetId="9" hidden="1">RevExpYTD!$F$84</definedName>
    <definedName name="QB_ROW_102250" localSheetId="7" hidden="1">BudvActYTD!$F$105</definedName>
    <definedName name="QB_ROW_102250" localSheetId="0" hidden="1">RevExpPYCYTD!$F$104</definedName>
    <definedName name="QB_ROW_102250" localSheetId="9" hidden="1">RevExpYTD!$F$85</definedName>
    <definedName name="QB_ROW_103250" localSheetId="6" hidden="1">BudvActSept!$F$56</definedName>
    <definedName name="QB_ROW_103250" localSheetId="7" hidden="1">BudvActYTD!$F$106</definedName>
    <definedName name="QB_ROW_103250" localSheetId="5" hidden="1">RevExpPYCSept!$F$55</definedName>
    <definedName name="QB_ROW_103250" localSheetId="0" hidden="1">RevExpPYCYTD!$F$105</definedName>
    <definedName name="QB_ROW_103250" localSheetId="9" hidden="1">RevExpYTD!$F$86</definedName>
    <definedName name="QB_ROW_104250" localSheetId="7" hidden="1">BudvActYTD!$F$107</definedName>
    <definedName name="QB_ROW_104250" localSheetId="0" hidden="1">RevExpPYCYTD!$F$106</definedName>
    <definedName name="QB_ROW_104250" localSheetId="9" hidden="1">RevExpYTD!$F$87</definedName>
    <definedName name="QB_ROW_105250" localSheetId="7" hidden="1">BudvActYTD!$F$109</definedName>
    <definedName name="QB_ROW_105250" localSheetId="0" hidden="1">RevExpPYCYTD!$F$108</definedName>
    <definedName name="QB_ROW_105250" localSheetId="9" hidden="1">RevExpYTD!$F$89</definedName>
    <definedName name="QB_ROW_107250" localSheetId="7" hidden="1">BudvActYTD!$F$108</definedName>
    <definedName name="QB_ROW_107250" localSheetId="0" hidden="1">RevExpPYCYTD!$F$107</definedName>
    <definedName name="QB_ROW_107250" localSheetId="9" hidden="1">RevExpYTD!$F$88</definedName>
    <definedName name="QB_ROW_110250" localSheetId="7" hidden="1">BudvActYTD!$F$110</definedName>
    <definedName name="QB_ROW_110250" localSheetId="0" hidden="1">RevExpPYCYTD!$F$109</definedName>
    <definedName name="QB_ROW_110250" localSheetId="9" hidden="1">RevExpYTD!$F$90</definedName>
    <definedName name="QB_ROW_11031" localSheetId="1" hidden="1">BalSheet!$D$35</definedName>
    <definedName name="QB_ROW_11031" localSheetId="2" hidden="1">SummaryBalSheetAccrual!$D$33</definedName>
    <definedName name="QB_ROW_111250" localSheetId="7" hidden="1">BudvActYTD!$F$111</definedName>
    <definedName name="QB_ROW_111250" localSheetId="0" hidden="1">RevExpPYCYTD!$F$110</definedName>
    <definedName name="QB_ROW_111250" localSheetId="9" hidden="1">RevExpYTD!$F$91</definedName>
    <definedName name="QB_ROW_112250" localSheetId="6" hidden="1">BudvActSept!$F$57</definedName>
    <definedName name="QB_ROW_112250" localSheetId="7" hidden="1">BudvActYTD!$F$112</definedName>
    <definedName name="QB_ROW_112250" localSheetId="5" hidden="1">RevExpPYCSept!$F$56</definedName>
    <definedName name="QB_ROW_112250" localSheetId="0" hidden="1">RevExpPYCYTD!$F$111</definedName>
    <definedName name="QB_ROW_112250" localSheetId="8" hidden="1">RevExpSept!$F$48</definedName>
    <definedName name="QB_ROW_112250" localSheetId="9" hidden="1">RevExpYTD!$F$92</definedName>
    <definedName name="QB_ROW_113250" localSheetId="7" hidden="1">BudvActYTD!$F$114</definedName>
    <definedName name="QB_ROW_113250" localSheetId="0" hidden="1">RevExpPYCYTD!$F$113</definedName>
    <definedName name="QB_ROW_11331" localSheetId="1" hidden="1">BalSheet!$D$37</definedName>
    <definedName name="QB_ROW_11331" localSheetId="2" hidden="1">SummaryBalSheetAccrual!$D$35</definedName>
    <definedName name="QB_ROW_115040" localSheetId="7" hidden="1">BudvActYTD!$E$124</definedName>
    <definedName name="QB_ROW_115040" localSheetId="0" hidden="1">RevExpPYCYTD!$E$123</definedName>
    <definedName name="QB_ROW_115040" localSheetId="9" hidden="1">RevExpYTD!$E$101</definedName>
    <definedName name="QB_ROW_115340" localSheetId="7" hidden="1">BudvActYTD!$E$127</definedName>
    <definedName name="QB_ROW_115340" localSheetId="0" hidden="1">RevExpPYCYTD!$E$126</definedName>
    <definedName name="QB_ROW_115340" localSheetId="9" hidden="1">RevExpYTD!$E$104</definedName>
    <definedName name="QB_ROW_120250" localSheetId="7" hidden="1">BudvActYTD!$F$126</definedName>
    <definedName name="QB_ROW_120250" localSheetId="0" hidden="1">RevExpPYCYTD!$F$125</definedName>
    <definedName name="QB_ROW_120250" localSheetId="9" hidden="1">RevExpYTD!$F$103</definedName>
    <definedName name="QB_ROW_12031" localSheetId="1" hidden="1">BalSheet!$D$38</definedName>
    <definedName name="QB_ROW_12031" localSheetId="2" hidden="1">SummaryBalSheetAccrual!$D$36</definedName>
    <definedName name="QB_ROW_122250" localSheetId="6" hidden="1">BudvActSept!$F$61</definedName>
    <definedName name="QB_ROW_122250" localSheetId="7" hidden="1">BudvActYTD!$F$119</definedName>
    <definedName name="QB_ROW_122250" localSheetId="5" hidden="1">RevExpPYCSept!$F$60</definedName>
    <definedName name="QB_ROW_122250" localSheetId="0" hidden="1">RevExpPYCYTD!$F$118</definedName>
    <definedName name="QB_ROW_122250" localSheetId="8" hidden="1">RevExpSept!$F$52</definedName>
    <definedName name="QB_ROW_122250" localSheetId="9" hidden="1">RevExpYTD!$F$96</definedName>
    <definedName name="QB_ROW_123250" localSheetId="6" hidden="1">BudvActSept!$F$62</definedName>
    <definedName name="QB_ROW_123250" localSheetId="7" hidden="1">BudvActYTD!$F$120</definedName>
    <definedName name="QB_ROW_123250" localSheetId="5" hidden="1">RevExpPYCSept!$F$61</definedName>
    <definedName name="QB_ROW_123250" localSheetId="0" hidden="1">RevExpPYCYTD!$F$119</definedName>
    <definedName name="QB_ROW_123250" localSheetId="9" hidden="1">RevExpYTD!$F$97</definedName>
    <definedName name="QB_ROW_12331" localSheetId="1" hidden="1">BalSheet!$D$54</definedName>
    <definedName name="QB_ROW_12331" localSheetId="2" hidden="1">SummaryBalSheetAccrual!$D$52</definedName>
    <definedName name="QB_ROW_125250" localSheetId="6" hidden="1">BudvActSept!$F$63</definedName>
    <definedName name="QB_ROW_125250" localSheetId="7" hidden="1">BudvActYTD!$F$121</definedName>
    <definedName name="QB_ROW_125250" localSheetId="5" hidden="1">RevExpPYCSept!$F$62</definedName>
    <definedName name="QB_ROW_125250" localSheetId="0" hidden="1">RevExpPYCYTD!$F$120</definedName>
    <definedName name="QB_ROW_125250" localSheetId="8" hidden="1">RevExpSept!$F$53</definedName>
    <definedName name="QB_ROW_125250" localSheetId="9" hidden="1">RevExpYTD!$F$98</definedName>
    <definedName name="QB_ROW_126250" localSheetId="6" hidden="1">BudvActSept!$F$64</definedName>
    <definedName name="QB_ROW_126250" localSheetId="7" hidden="1">BudvActYTD!$F$122</definedName>
    <definedName name="QB_ROW_126250" localSheetId="5" hidden="1">RevExpPYCSept!$F$63</definedName>
    <definedName name="QB_ROW_126250" localSheetId="0" hidden="1">RevExpPYCYTD!$F$121</definedName>
    <definedName name="QB_ROW_126250" localSheetId="8" hidden="1">RevExpSept!$F$54</definedName>
    <definedName name="QB_ROW_126250" localSheetId="9" hidden="1">RevExpYTD!$F$99</definedName>
    <definedName name="QB_ROW_127040" localSheetId="6" hidden="1">BudvActSept!$E$66</definedName>
    <definedName name="QB_ROW_127040" localSheetId="7" hidden="1">BudvActYTD!$E$128</definedName>
    <definedName name="QB_ROW_127040" localSheetId="5" hidden="1">RevExpPYCSept!$E$65</definedName>
    <definedName name="QB_ROW_127040" localSheetId="0" hidden="1">RevExpPYCYTD!$E$127</definedName>
    <definedName name="QB_ROW_127040" localSheetId="8" hidden="1">RevExpSept!$E$56</definedName>
    <definedName name="QB_ROW_127040" localSheetId="9" hidden="1">RevExpYTD!$E$105</definedName>
    <definedName name="QB_ROW_127340" localSheetId="6" hidden="1">BudvActSept!$E$68</definedName>
    <definedName name="QB_ROW_127340" localSheetId="7" hidden="1">BudvActYTD!$E$133</definedName>
    <definedName name="QB_ROW_127340" localSheetId="5" hidden="1">RevExpPYCSept!$E$67</definedName>
    <definedName name="QB_ROW_127340" localSheetId="0" hidden="1">RevExpPYCYTD!$E$129</definedName>
    <definedName name="QB_ROW_127340" localSheetId="8" hidden="1">RevExpSept!$E$58</definedName>
    <definedName name="QB_ROW_127340" localSheetId="9" hidden="1">RevExpYTD!$E$107</definedName>
    <definedName name="QB_ROW_128250" localSheetId="7" hidden="1">BudvActYTD!$F$130</definedName>
    <definedName name="QB_ROW_129250" localSheetId="7" hidden="1">BudvActYTD!$F$132</definedName>
    <definedName name="QB_ROW_130250" localSheetId="6" hidden="1">BudvActSept!$F$67</definedName>
    <definedName name="QB_ROW_130250" localSheetId="7" hidden="1">BudvActYTD!$F$131</definedName>
    <definedName name="QB_ROW_130250" localSheetId="5" hidden="1">RevExpPYCSept!$F$66</definedName>
    <definedName name="QB_ROW_130250" localSheetId="0" hidden="1">RevExpPYCYTD!$F$128</definedName>
    <definedName name="QB_ROW_130250" localSheetId="8" hidden="1">RevExpSept!$F$57</definedName>
    <definedName name="QB_ROW_130250" localSheetId="9" hidden="1">RevExpYTD!$F$106</definedName>
    <definedName name="QB_ROW_1311" localSheetId="1" hidden="1">BalSheet!$B$25</definedName>
    <definedName name="QB_ROW_1311" localSheetId="2" hidden="1">SummaryBalSheetAccrual!$B$23</definedName>
    <definedName name="QB_ROW_131240" localSheetId="7" hidden="1">BudvActYTD!$E$147</definedName>
    <definedName name="QB_ROW_131240" localSheetId="0" hidden="1">RevExpPYCYTD!$E$143</definedName>
    <definedName name="QB_ROW_131240" localSheetId="9" hidden="1">RevExpYTD!$E$121</definedName>
    <definedName name="QB_ROW_136240" localSheetId="7" hidden="1">BudvActYTD!$E$148</definedName>
    <definedName name="QB_ROW_137240" localSheetId="0" hidden="1">RevExpPYCYTD!$E$144</definedName>
    <definedName name="QB_ROW_138240" localSheetId="7" hidden="1">BudvActYTD!$E$149</definedName>
    <definedName name="QB_ROW_138240" localSheetId="0" hidden="1">RevExpPYCYTD!$E$145</definedName>
    <definedName name="QB_ROW_138240" localSheetId="9" hidden="1">RevExpYTD!$E$122</definedName>
    <definedName name="QB_ROW_139250" localSheetId="6" hidden="1">BudvActSept!$F$58</definedName>
    <definedName name="QB_ROW_139250" localSheetId="7" hidden="1">BudvActYTD!$F$115</definedName>
    <definedName name="QB_ROW_139250" localSheetId="5" hidden="1">RevExpPYCSept!$F$57</definedName>
    <definedName name="QB_ROW_139250" localSheetId="0" hidden="1">RevExpPYCYTD!$F$114</definedName>
    <definedName name="QB_ROW_139250" localSheetId="8" hidden="1">RevExpSept!$F$49</definedName>
    <definedName name="QB_ROW_139250" localSheetId="9" hidden="1">RevExpYTD!$F$93</definedName>
    <definedName name="QB_ROW_14011" localSheetId="1" hidden="1">BalSheet!$B$57</definedName>
    <definedName name="QB_ROW_14011" localSheetId="2" hidden="1">SummaryBalSheetAccrual!$B$55</definedName>
    <definedName name="QB_ROW_14311" localSheetId="1" hidden="1">BalSheet!$B$66</definedName>
    <definedName name="QB_ROW_14311" localSheetId="2" hidden="1">SummaryBalSheetAccrual!$B$64</definedName>
    <definedName name="QB_ROW_143250" localSheetId="1" hidden="1">BalSheet!$F$48</definedName>
    <definedName name="QB_ROW_143250" localSheetId="2" hidden="1">SummaryBalSheetAccrual!$F$46</definedName>
    <definedName name="QB_ROW_146250" localSheetId="7" hidden="1">BudvActYTD!$F$116</definedName>
    <definedName name="QB_ROW_146250" localSheetId="0" hidden="1">RevExpPYCYTD!$F$115</definedName>
    <definedName name="QB_ROW_147220" localSheetId="1" hidden="1">BalSheet!$C$63</definedName>
    <definedName name="QB_ROW_147220" localSheetId="2" hidden="1">SummaryBalSheetAccrual!$C$61</definedName>
    <definedName name="QB_ROW_149040" localSheetId="6" hidden="1">BudvActSept!$E$32</definedName>
    <definedName name="QB_ROW_149040" localSheetId="7" hidden="1">BudvActYTD!$E$59</definedName>
    <definedName name="QB_ROW_149040" localSheetId="5" hidden="1">RevExpPYCSept!$E$32</definedName>
    <definedName name="QB_ROW_149040" localSheetId="0" hidden="1">RevExpPYCYTD!$E$58</definedName>
    <definedName name="QB_ROW_149040" localSheetId="8" hidden="1">RevExpSept!$E$29</definedName>
    <definedName name="QB_ROW_149040" localSheetId="9" hidden="1">RevExpYTD!$E$51</definedName>
    <definedName name="QB_ROW_149250" localSheetId="7" hidden="1">BudvActYTD!$F$68</definedName>
    <definedName name="QB_ROW_149250" localSheetId="0" hidden="1">RevExpPYCYTD!$F$67</definedName>
    <definedName name="QB_ROW_149250" localSheetId="9" hidden="1">RevExpYTD!$F$59</definedName>
    <definedName name="QB_ROW_149340" localSheetId="6" hidden="1">BudvActSept!$E$36</definedName>
    <definedName name="QB_ROW_149340" localSheetId="7" hidden="1">BudvActYTD!$E$69</definedName>
    <definedName name="QB_ROW_149340" localSheetId="5" hidden="1">RevExpPYCSept!$E$36</definedName>
    <definedName name="QB_ROW_149340" localSheetId="0" hidden="1">RevExpPYCYTD!$E$68</definedName>
    <definedName name="QB_ROW_149340" localSheetId="8" hidden="1">RevExpSept!$E$33</definedName>
    <definedName name="QB_ROW_149340" localSheetId="9" hidden="1">RevExpYTD!$E$60</definedName>
    <definedName name="QB_ROW_150230" localSheetId="1" hidden="1">BalSheet!$D$19</definedName>
    <definedName name="QB_ROW_150230" localSheetId="2" hidden="1">SummaryBalSheetAccrual!$D$17</definedName>
    <definedName name="QB_ROW_150240" localSheetId="4" hidden="1">CashFlowsYTD!$E$9</definedName>
    <definedName name="QB_ROW_151240" localSheetId="1" hidden="1">BalSheet!$E$46</definedName>
    <definedName name="QB_ROW_151240" localSheetId="3" hidden="1">CashFlowsSept!$E$13</definedName>
    <definedName name="QB_ROW_151240" localSheetId="4" hidden="1">CashFlowsYTD!$E$14</definedName>
    <definedName name="QB_ROW_151240" localSheetId="2" hidden="1">SummaryBalSheetAccrual!$E$44</definedName>
    <definedName name="QB_ROW_153230" localSheetId="1" hidden="1">BalSheet!$D$23</definedName>
    <definedName name="QB_ROW_153230" localSheetId="2" hidden="1">SummaryBalSheetAccrual!$D$21</definedName>
    <definedName name="QB_ROW_154240" localSheetId="3" hidden="1">CashFlowsSept!$E$9</definedName>
    <definedName name="QB_ROW_156250" localSheetId="1" hidden="1">BalSheet!$F$50</definedName>
    <definedName name="QB_ROW_156250" localSheetId="2" hidden="1">SummaryBalSheetAccrual!$F$48</definedName>
    <definedName name="QB_ROW_157250" localSheetId="1" hidden="1">BalSheet!$F$49</definedName>
    <definedName name="QB_ROW_157250" localSheetId="2" hidden="1">SummaryBalSheetAccrual!$F$47</definedName>
    <definedName name="QB_ROW_158250" localSheetId="1" hidden="1">BalSheet!$F$51</definedName>
    <definedName name="QB_ROW_158250" localSheetId="2" hidden="1">SummaryBalSheetAccrual!$F$49</definedName>
    <definedName name="QB_ROW_159250" localSheetId="7" hidden="1">BudvActYTD!$F$90</definedName>
    <definedName name="QB_ROW_161240" localSheetId="6" hidden="1">BudvActSept!$E$29</definedName>
    <definedName name="QB_ROW_161240" localSheetId="7" hidden="1">BudvActYTD!$E$56</definedName>
    <definedName name="QB_ROW_161240" localSheetId="5" hidden="1">RevExpPYCSept!$E$29</definedName>
    <definedName name="QB_ROW_161240" localSheetId="0" hidden="1">RevExpPYCYTD!$E$55</definedName>
    <definedName name="QB_ROW_161240" localSheetId="8" hidden="1">RevExpSept!$E$26</definedName>
    <definedName name="QB_ROW_161240" localSheetId="9" hidden="1">RevExpYTD!$E$48</definedName>
    <definedName name="QB_ROW_164230" localSheetId="1" hidden="1">BalSheet!$D$16</definedName>
    <definedName name="QB_ROW_164230" localSheetId="2" hidden="1">SummaryBalSheetAccrual!$D$14</definedName>
    <definedName name="QB_ROW_167240" localSheetId="7" hidden="1">BudvActYTD!$E$75</definedName>
    <definedName name="QB_ROW_167240" localSheetId="0" hidden="1">RevExpPYCYTD!$E$77</definedName>
    <definedName name="QB_ROW_167240" localSheetId="9" hidden="1">RevExpYTD!$E$65</definedName>
    <definedName name="QB_ROW_168250" localSheetId="7" hidden="1">BudvActYTD!$F$125</definedName>
    <definedName name="QB_ROW_168250" localSheetId="0" hidden="1">RevExpPYCYTD!$F$124</definedName>
    <definedName name="QB_ROW_168250" localSheetId="9" hidden="1">RevExpYTD!$F$102</definedName>
    <definedName name="QB_ROW_170250" localSheetId="6" hidden="1">BudvActSept!$F$70</definedName>
    <definedName name="QB_ROW_170250" localSheetId="7" hidden="1">BudvActYTD!$F$135</definedName>
    <definedName name="QB_ROW_170250" localSheetId="5" hidden="1">RevExpPYCSept!$F$69</definedName>
    <definedName name="QB_ROW_170250" localSheetId="0" hidden="1">RevExpPYCYTD!$F$131</definedName>
    <definedName name="QB_ROW_170250" localSheetId="8" hidden="1">RevExpSept!$F$60</definedName>
    <definedName name="QB_ROW_170250" localSheetId="9" hidden="1">RevExpYTD!$F$109</definedName>
    <definedName name="QB_ROW_171240" localSheetId="0" hidden="1">RevExpPYCYTD!$E$21</definedName>
    <definedName name="QB_ROW_172040" localSheetId="0" hidden="1">RevExpPYCYTD!$E$74</definedName>
    <definedName name="QB_ROW_17221" localSheetId="1" hidden="1">BalSheet!$C$65</definedName>
    <definedName name="QB_ROW_17221" localSheetId="2" hidden="1">SummaryBalSheetAccrual!$C$63</definedName>
    <definedName name="QB_ROW_17231" localSheetId="3" hidden="1">CashFlowsSept!$D$6</definedName>
    <definedName name="QB_ROW_17231" localSheetId="4" hidden="1">CashFlowsYTD!$D$6</definedName>
    <definedName name="QB_ROW_172340" localSheetId="0" hidden="1">RevExpPYCYTD!$E$76</definedName>
    <definedName name="QB_ROW_173250" localSheetId="7" hidden="1">BudvActYTD!$F$136</definedName>
    <definedName name="QB_ROW_173250" localSheetId="0" hidden="1">RevExpPYCYTD!$F$132</definedName>
    <definedName name="QB_ROW_173250" localSheetId="9" hidden="1">RevExpYTD!$F$110</definedName>
    <definedName name="QB_ROW_174240" localSheetId="7" hidden="1">BudvActYTD!$E$11</definedName>
    <definedName name="QB_ROW_174240" localSheetId="0" hidden="1">RevExpPYCYTD!$E$11</definedName>
    <definedName name="QB_ROW_174240" localSheetId="9" hidden="1">RevExpYTD!$E$10</definedName>
    <definedName name="QB_ROW_175250" localSheetId="0" hidden="1">RevExpPYCYTD!$F$75</definedName>
    <definedName name="QB_ROW_178230" localSheetId="1" hidden="1">BalSheet!$D$22</definedName>
    <definedName name="QB_ROW_178230" localSheetId="2" hidden="1">SummaryBalSheetAccrual!$D$20</definedName>
    <definedName name="QB_ROW_180220" localSheetId="1" hidden="1">BalSheet!$C$62</definedName>
    <definedName name="QB_ROW_180220" localSheetId="2" hidden="1">SummaryBalSheetAccrual!$C$60</definedName>
    <definedName name="QB_ROW_181220" localSheetId="1" hidden="1">BalSheet!$C$61</definedName>
    <definedName name="QB_ROW_181220" localSheetId="2" hidden="1">SummaryBalSheetAccrual!$C$59</definedName>
    <definedName name="QB_ROW_181230" localSheetId="4" hidden="1">CashFlowsYTD!$D$23</definedName>
    <definedName name="QB_ROW_182250" localSheetId="7" hidden="1">BudvActYTD!$F$113</definedName>
    <definedName name="QB_ROW_182250" localSheetId="0" hidden="1">RevExpPYCYTD!$F$112</definedName>
    <definedName name="QB_ROW_18301" localSheetId="6" hidden="1">BudvActSept!$A$75</definedName>
    <definedName name="QB_ROW_18301" localSheetId="7" hidden="1">BudvActYTD!$A$153</definedName>
    <definedName name="QB_ROW_18301" localSheetId="5" hidden="1">RevExpPYCSept!$A$74</definedName>
    <definedName name="QB_ROW_18301" localSheetId="0" hidden="1">RevExpPYCYTD!$A$149</definedName>
    <definedName name="QB_ROW_18301" localSheetId="8" hidden="1">RevExpSept!$A$65</definedName>
    <definedName name="QB_ROW_18301" localSheetId="9" hidden="1">RevExpYTD!$A$126</definedName>
    <definedName name="QB_ROW_187240" localSheetId="1" hidden="1">BalSheet!$E$45</definedName>
    <definedName name="QB_ROW_187240" localSheetId="4" hidden="1">CashFlowsYTD!$E$13</definedName>
    <definedName name="QB_ROW_187240" localSheetId="2" hidden="1">SummaryBalSheetAccrual!$E$43</definedName>
    <definedName name="QB_ROW_188250" localSheetId="7" hidden="1">BudvActYTD!$F$15</definedName>
    <definedName name="QB_ROW_188250" localSheetId="0" hidden="1">RevExpPYCYTD!$F$15</definedName>
    <definedName name="QB_ROW_188250" localSheetId="9" hidden="1">RevExpYTD!$F$14</definedName>
    <definedName name="QB_ROW_190040" localSheetId="1" hidden="1">BalSheet!$E$40</definedName>
    <definedName name="QB_ROW_190040" localSheetId="2" hidden="1">SummaryBalSheetAccrual!$E$38</definedName>
    <definedName name="QB_ROW_19011" localSheetId="6" hidden="1">BudvActSept!$B$6</definedName>
    <definedName name="QB_ROW_19011" localSheetId="7" hidden="1">BudvActYTD!$B$6</definedName>
    <definedName name="QB_ROW_19011" localSheetId="5" hidden="1">RevExpPYCSept!$B$6</definedName>
    <definedName name="QB_ROW_19011" localSheetId="0" hidden="1">RevExpPYCYTD!$B$6</definedName>
    <definedName name="QB_ROW_19011" localSheetId="8" hidden="1">RevExpSept!$B$5</definedName>
    <definedName name="QB_ROW_19011" localSheetId="9" hidden="1">RevExpYTD!$B$5</definedName>
    <definedName name="QB_ROW_190250" localSheetId="1" hidden="1">BalSheet!$F$43</definedName>
    <definedName name="QB_ROW_190250" localSheetId="2" hidden="1">SummaryBalSheetAccrual!$F$41</definedName>
    <definedName name="QB_ROW_190340" localSheetId="1" hidden="1">BalSheet!$E$44</definedName>
    <definedName name="QB_ROW_190340" localSheetId="2" hidden="1">SummaryBalSheetAccrual!$E$42</definedName>
    <definedName name="QB_ROW_19311" localSheetId="6" hidden="1">BudvActSept!$B$74</definedName>
    <definedName name="QB_ROW_19311" localSheetId="7" hidden="1">BudvActYTD!$B$140</definedName>
    <definedName name="QB_ROW_19311" localSheetId="5" hidden="1">RevExpPYCSept!$B$73</definedName>
    <definedName name="QB_ROW_19311" localSheetId="0" hidden="1">RevExpPYCYTD!$B$136</definedName>
    <definedName name="QB_ROW_19311" localSheetId="8" hidden="1">RevExpSept!$B$64</definedName>
    <definedName name="QB_ROW_19311" localSheetId="9" hidden="1">RevExpYTD!$B$114</definedName>
    <definedName name="QB_ROW_194250" localSheetId="6" hidden="1">BudvActSept!$F$23</definedName>
    <definedName name="QB_ROW_194250" localSheetId="7" hidden="1">BudvActYTD!$F$36</definedName>
    <definedName name="QB_ROW_194250" localSheetId="5" hidden="1">RevExpPYCSept!$F$23</definedName>
    <definedName name="QB_ROW_194250" localSheetId="0" hidden="1">RevExpPYCYTD!$F$37</definedName>
    <definedName name="QB_ROW_194250" localSheetId="8" hidden="1">RevExpSept!$F$21</definedName>
    <definedName name="QB_ROW_194250" localSheetId="9" hidden="1">RevExpYTD!$F$32</definedName>
    <definedName name="QB_ROW_195250" localSheetId="7" hidden="1">BudvActYTD!$F$35</definedName>
    <definedName name="QB_ROW_195250" localSheetId="0" hidden="1">RevExpPYCYTD!$F$36</definedName>
    <definedName name="QB_ROW_195250" localSheetId="9" hidden="1">RevExpYTD!$F$31</definedName>
    <definedName name="QB_ROW_196250" localSheetId="6" hidden="1">BudvActSept!$F$22</definedName>
    <definedName name="QB_ROW_196250" localSheetId="7" hidden="1">BudvActYTD!$F$34</definedName>
    <definedName name="QB_ROW_196250" localSheetId="5" hidden="1">RevExpPYCSept!$F$22</definedName>
    <definedName name="QB_ROW_196250" localSheetId="0" hidden="1">RevExpPYCYTD!$F$35</definedName>
    <definedName name="QB_ROW_196250" localSheetId="8" hidden="1">RevExpSept!$F$20</definedName>
    <definedName name="QB_ROW_196250" localSheetId="9" hidden="1">RevExpYTD!$F$30</definedName>
    <definedName name="QB_ROW_197250" localSheetId="7" hidden="1">BudvActYTD!$F$33</definedName>
    <definedName name="QB_ROW_197250" localSheetId="0" hidden="1">RevExpPYCYTD!$F$34</definedName>
    <definedName name="QB_ROW_197250" localSheetId="9" hidden="1">RevExpYTD!$F$29</definedName>
    <definedName name="QB_ROW_198250" localSheetId="6" hidden="1">BudvActSept!$F$35</definedName>
    <definedName name="QB_ROW_198250" localSheetId="7" hidden="1">BudvActYTD!$F$67</definedName>
    <definedName name="QB_ROW_198250" localSheetId="5" hidden="1">RevExpPYCSept!$F$35</definedName>
    <definedName name="QB_ROW_198250" localSheetId="0" hidden="1">RevExpPYCYTD!$F$66</definedName>
    <definedName name="QB_ROW_198250" localSheetId="8" hidden="1">RevExpSept!$F$32</definedName>
    <definedName name="QB_ROW_198250" localSheetId="9" hidden="1">RevExpYTD!$F$58</definedName>
    <definedName name="QB_ROW_199250" localSheetId="7" hidden="1">BudvActYTD!$F$66</definedName>
    <definedName name="QB_ROW_199250" localSheetId="0" hidden="1">RevExpPYCYTD!$F$65</definedName>
    <definedName name="QB_ROW_199250" localSheetId="9" hidden="1">RevExpYTD!$F$57</definedName>
    <definedName name="QB_ROW_200250" localSheetId="6" hidden="1">BudvActSept!$F$34</definedName>
    <definedName name="QB_ROW_200250" localSheetId="7" hidden="1">BudvActYTD!$F$65</definedName>
    <definedName name="QB_ROW_200250" localSheetId="5" hidden="1">RevExpPYCSept!$F$34</definedName>
    <definedName name="QB_ROW_200250" localSheetId="0" hidden="1">RevExpPYCYTD!$F$64</definedName>
    <definedName name="QB_ROW_200250" localSheetId="8" hidden="1">RevExpSept!$F$31</definedName>
    <definedName name="QB_ROW_200250" localSheetId="9" hidden="1">RevExpYTD!$F$56</definedName>
    <definedName name="QB_ROW_20031" localSheetId="6" hidden="1">BudvActSept!$D$7</definedName>
    <definedName name="QB_ROW_20031" localSheetId="7" hidden="1">BudvActYTD!$D$7</definedName>
    <definedName name="QB_ROW_20031" localSheetId="5" hidden="1">RevExpPYCSept!$D$7</definedName>
    <definedName name="QB_ROW_20031" localSheetId="0" hidden="1">RevExpPYCYTD!$D$7</definedName>
    <definedName name="QB_ROW_20031" localSheetId="8" hidden="1">RevExpSept!$D$6</definedName>
    <definedName name="QB_ROW_20031" localSheetId="9" hidden="1">RevExpYTD!$D$6</definedName>
    <definedName name="QB_ROW_202040" localSheetId="6" hidden="1">BudvActSept!$E$8</definedName>
    <definedName name="QB_ROW_202040" localSheetId="7" hidden="1">BudvActYTD!$E$8</definedName>
    <definedName name="QB_ROW_202040" localSheetId="5" hidden="1">RevExpPYCSept!$E$8</definedName>
    <definedName name="QB_ROW_202040" localSheetId="0" hidden="1">RevExpPYCYTD!$E$8</definedName>
    <definedName name="QB_ROW_202040" localSheetId="8" hidden="1">RevExpSept!$E$7</definedName>
    <definedName name="QB_ROW_202040" localSheetId="9" hidden="1">RevExpYTD!$E$7</definedName>
    <definedName name="QB_ROW_2021" localSheetId="1" hidden="1">BalSheet!$C$8</definedName>
    <definedName name="QB_ROW_2021" localSheetId="2" hidden="1">SummaryBalSheetAccrual!$C$7</definedName>
    <definedName name="QB_ROW_202340" localSheetId="6" hidden="1">BudvActSept!$E$10</definedName>
    <definedName name="QB_ROW_202340" localSheetId="7" hidden="1">BudvActYTD!$E$10</definedName>
    <definedName name="QB_ROW_202340" localSheetId="5" hidden="1">RevExpPYCSept!$E$10</definedName>
    <definedName name="QB_ROW_202340" localSheetId="0" hidden="1">RevExpPYCYTD!$E$10</definedName>
    <definedName name="QB_ROW_202340" localSheetId="8" hidden="1">RevExpSept!$E$9</definedName>
    <definedName name="QB_ROW_202340" localSheetId="9" hidden="1">RevExpYTD!$E$9</definedName>
    <definedName name="QB_ROW_203250" localSheetId="6" hidden="1">BudvActSept!$F$9</definedName>
    <definedName name="QB_ROW_203250" localSheetId="7" hidden="1">BudvActYTD!$F$9</definedName>
    <definedName name="QB_ROW_203250" localSheetId="5" hidden="1">RevExpPYCSept!$F$9</definedName>
    <definedName name="QB_ROW_203250" localSheetId="0" hidden="1">RevExpPYCYTD!$F$9</definedName>
    <definedName name="QB_ROW_203250" localSheetId="8" hidden="1">RevExpSept!$F$8</definedName>
    <definedName name="QB_ROW_203250" localSheetId="9" hidden="1">RevExpYTD!$F$8</definedName>
    <definedName name="QB_ROW_20331" localSheetId="6" hidden="1">BudvActSept!$D$30</definedName>
    <definedName name="QB_ROW_20331" localSheetId="7" hidden="1">BudvActYTD!$D$57</definedName>
    <definedName name="QB_ROW_20331" localSheetId="5" hidden="1">RevExpPYCSept!$D$30</definedName>
    <definedName name="QB_ROW_20331" localSheetId="0" hidden="1">RevExpPYCYTD!$D$56</definedName>
    <definedName name="QB_ROW_20331" localSheetId="8" hidden="1">RevExpSept!$D$27</definedName>
    <definedName name="QB_ROW_20331" localSheetId="9" hidden="1">RevExpYTD!$D$49</definedName>
    <definedName name="QB_ROW_206250" localSheetId="7" hidden="1">BudvActYTD!$F$97</definedName>
    <definedName name="QB_ROW_206250" localSheetId="0" hidden="1">RevExpPYCYTD!$F$96</definedName>
    <definedName name="QB_ROW_206250" localSheetId="9" hidden="1">RevExpYTD!$F$78</definedName>
    <definedName name="QB_ROW_21031" localSheetId="6" hidden="1">BudvActSept!$D$39</definedName>
    <definedName name="QB_ROW_21031" localSheetId="7" hidden="1">BudvActYTD!$D$72</definedName>
    <definedName name="QB_ROW_21031" localSheetId="5" hidden="1">RevExpPYCSept!$D$39</definedName>
    <definedName name="QB_ROW_21031" localSheetId="0" hidden="1">RevExpPYCYTD!$D$71</definedName>
    <definedName name="QB_ROW_21031" localSheetId="8" hidden="1">RevExpSept!$D$36</definedName>
    <definedName name="QB_ROW_21031" localSheetId="9" hidden="1">RevExpYTD!$D$63</definedName>
    <definedName name="QB_ROW_21331" localSheetId="6" hidden="1">BudvActSept!$D$73</definedName>
    <definedName name="QB_ROW_21331" localSheetId="7" hidden="1">BudvActYTD!$D$139</definedName>
    <definedName name="QB_ROW_21331" localSheetId="5" hidden="1">RevExpPYCSept!$D$72</definedName>
    <definedName name="QB_ROW_21331" localSheetId="0" hidden="1">RevExpPYCYTD!$D$135</definedName>
    <definedName name="QB_ROW_21331" localSheetId="8" hidden="1">RevExpSept!$D$63</definedName>
    <definedName name="QB_ROW_21331" localSheetId="9" hidden="1">RevExpYTD!$D$113</definedName>
    <definedName name="QB_ROW_214230" localSheetId="1" hidden="1">BalSheet!$D$13</definedName>
    <definedName name="QB_ROW_214230" localSheetId="2" hidden="1">SummaryBalSheetAccrual!$D$11</definedName>
    <definedName name="QB_ROW_216220" localSheetId="1" hidden="1">BalSheet!$C$60</definedName>
    <definedName name="QB_ROW_216220" localSheetId="2" hidden="1">SummaryBalSheetAccrual!$C$58</definedName>
    <definedName name="QB_ROW_216230" localSheetId="4" hidden="1">CashFlowsYTD!$D$22</definedName>
    <definedName name="QB_ROW_218250" localSheetId="7" hidden="1">BudvActYTD!$F$31</definedName>
    <definedName name="QB_ROW_218250" localSheetId="0" hidden="1">RevExpPYCYTD!$F$32</definedName>
    <definedName name="QB_ROW_219250" localSheetId="7" hidden="1">BudvActYTD!$F$32</definedName>
    <definedName name="QB_ROW_219250" localSheetId="0" hidden="1">RevExpPYCYTD!$F$33</definedName>
    <definedName name="QB_ROW_219250" localSheetId="9" hidden="1">RevExpYTD!$F$28</definedName>
    <definedName name="QB_ROW_22011" localSheetId="7" hidden="1">BudvActYTD!$B$141</definedName>
    <definedName name="QB_ROW_22011" localSheetId="0" hidden="1">RevExpPYCYTD!$B$137</definedName>
    <definedName name="QB_ROW_22011" localSheetId="9" hidden="1">RevExpYTD!$B$115</definedName>
    <definedName name="QB_ROW_220250" localSheetId="7" hidden="1">BudvActYTD!$F$64</definedName>
    <definedName name="QB_ROW_220250" localSheetId="0" hidden="1">RevExpPYCYTD!$F$63</definedName>
    <definedName name="QB_ROW_220250" localSheetId="9" hidden="1">RevExpYTD!$F$55</definedName>
    <definedName name="QB_ROW_22311" localSheetId="7" hidden="1">BudvActYTD!$B$152</definedName>
    <definedName name="QB_ROW_22311" localSheetId="0" hidden="1">RevExpPYCYTD!$B$148</definedName>
    <definedName name="QB_ROW_22311" localSheetId="9" hidden="1">RevExpYTD!$B$125</definedName>
    <definedName name="QB_ROW_226240" localSheetId="7" hidden="1">BudvActYTD!$E$74</definedName>
    <definedName name="QB_ROW_226240" localSheetId="0" hidden="1">RevExpPYCYTD!$E$73</definedName>
    <definedName name="QB_ROW_227240" localSheetId="6" hidden="1">BudvActSept!$E$40</definedName>
    <definedName name="QB_ROW_227240" localSheetId="7" hidden="1">BudvActYTD!$E$73</definedName>
    <definedName name="QB_ROW_227240" localSheetId="5" hidden="1">RevExpPYCSept!$E$40</definedName>
    <definedName name="QB_ROW_227240" localSheetId="0" hidden="1">RevExpPYCYTD!$E$72</definedName>
    <definedName name="QB_ROW_227240" localSheetId="8" hidden="1">RevExpSept!$E$37</definedName>
    <definedName name="QB_ROW_227240" localSheetId="9" hidden="1">RevExpYTD!$E$64</definedName>
    <definedName name="QB_ROW_229250" localSheetId="6" hidden="1">BudvActSept!$F$13</definedName>
    <definedName name="QB_ROW_229250" localSheetId="7" hidden="1">BudvActYTD!$F$14</definedName>
    <definedName name="QB_ROW_229250" localSheetId="5" hidden="1">RevExpPYCSept!$F$13</definedName>
    <definedName name="QB_ROW_229250" localSheetId="0" hidden="1">RevExpPYCYTD!$F$14</definedName>
    <definedName name="QB_ROW_229250" localSheetId="8" hidden="1">RevExpSept!$F$12</definedName>
    <definedName name="QB_ROW_229250" localSheetId="9" hidden="1">RevExpYTD!$F$13</definedName>
    <definedName name="QB_ROW_23021" localSheetId="7" hidden="1">BudvActYTD!$C$142</definedName>
    <definedName name="QB_ROW_23021" localSheetId="0" hidden="1">RevExpPYCYTD!$C$138</definedName>
    <definedName name="QB_ROW_23021" localSheetId="9" hidden="1">RevExpYTD!$C$116</definedName>
    <definedName name="QB_ROW_231260" localSheetId="7" hidden="1">BudvActYTD!$G$52</definedName>
    <definedName name="QB_ROW_2321" localSheetId="1" hidden="1">BalSheet!$C$17</definedName>
    <definedName name="QB_ROW_2321" localSheetId="2" hidden="1">SummaryBalSheetAccrual!$C$15</definedName>
    <definedName name="QB_ROW_232250" localSheetId="7" hidden="1">BudvActYTD!$F$77</definedName>
    <definedName name="QB_ROW_232250" localSheetId="0" hidden="1">RevExpPYCYTD!$F$79</definedName>
    <definedName name="QB_ROW_232250" localSheetId="9" hidden="1">RevExpYTD!$F$67</definedName>
    <definedName name="QB_ROW_23321" localSheetId="7" hidden="1">BudvActYTD!$C$144</definedName>
    <definedName name="QB_ROW_23321" localSheetId="0" hidden="1">RevExpPYCYTD!$C$140</definedName>
    <definedName name="QB_ROW_23321" localSheetId="9" hidden="1">RevExpYTD!$C$118</definedName>
    <definedName name="QB_ROW_233250" localSheetId="6" hidden="1">BudvActSept!$F$48</definedName>
    <definedName name="QB_ROW_233250" localSheetId="7" hidden="1">BudvActYTD!$F$96</definedName>
    <definedName name="QB_ROW_233250" localSheetId="5" hidden="1">RevExpPYCSept!$F$47</definedName>
    <definedName name="QB_ROW_233250" localSheetId="0" hidden="1">RevExpPYCYTD!$F$95</definedName>
    <definedName name="QB_ROW_233250" localSheetId="9" hidden="1">RevExpYTD!$F$77</definedName>
    <definedName name="QB_ROW_234240" localSheetId="3" hidden="1">CashFlowsSept!$E$12</definedName>
    <definedName name="QB_ROW_234240" localSheetId="4" hidden="1">CashFlowsYTD!$E$12</definedName>
    <definedName name="QB_ROW_234250" localSheetId="1" hidden="1">BalSheet!$F$42</definedName>
    <definedName name="QB_ROW_234250" localSheetId="2" hidden="1">SummaryBalSheetAccrual!$F$40</definedName>
    <definedName name="QB_ROW_236230" localSheetId="1" hidden="1">BalSheet!$D$12</definedName>
    <definedName name="QB_ROW_238250" localSheetId="1" hidden="1">BalSheet!$F$41</definedName>
    <definedName name="QB_ROW_238250" localSheetId="2" hidden="1">SummaryBalSheetAccrual!$F$39</definedName>
    <definedName name="QB_ROW_24021" localSheetId="7" hidden="1">BudvActYTD!$C$145</definedName>
    <definedName name="QB_ROW_24021" localSheetId="0" hidden="1">RevExpPYCYTD!$C$141</definedName>
    <definedName name="QB_ROW_24021" localSheetId="9" hidden="1">RevExpYTD!$C$119</definedName>
    <definedName name="QB_ROW_241220" localSheetId="1" hidden="1">BalSheet!$C$64</definedName>
    <definedName name="QB_ROW_241220" localSheetId="2" hidden="1">SummaryBalSheetAccrual!$C$62</definedName>
    <definedName name="QB_ROW_24321" localSheetId="7" hidden="1">BudvActYTD!$C$151</definedName>
    <definedName name="QB_ROW_24321" localSheetId="0" hidden="1">RevExpPYCYTD!$C$147</definedName>
    <definedName name="QB_ROW_24321" localSheetId="9" hidden="1">RevExpYTD!$C$124</definedName>
    <definedName name="QB_ROW_243220" localSheetId="1" hidden="1">BalSheet!$C$28</definedName>
    <definedName name="QB_ROW_243220" localSheetId="2" hidden="1">SummaryBalSheetAccrual!$C$26</definedName>
    <definedName name="QB_ROW_244220" localSheetId="1" hidden="1">BalSheet!$C$27</definedName>
    <definedName name="QB_ROW_244220" localSheetId="2" hidden="1">SummaryBalSheetAccrual!$C$25</definedName>
    <definedName name="QB_ROW_244230" localSheetId="3" hidden="1">CashFlowsSept!$D$16</definedName>
    <definedName name="QB_ROW_244230" localSheetId="4" hidden="1">CashFlowsYTD!$D$18</definedName>
    <definedName name="QB_ROW_245250" localSheetId="7" hidden="1">BudvActYTD!$F$63</definedName>
    <definedName name="QB_ROW_245250" localSheetId="0" hidden="1">RevExpPYCYTD!$F$62</definedName>
    <definedName name="QB_ROW_247250" localSheetId="7" hidden="1">BudvActYTD!$F$62</definedName>
    <definedName name="QB_ROW_247250" localSheetId="0" hidden="1">RevExpPYCYTD!$F$61</definedName>
    <definedName name="QB_ROW_247250" localSheetId="9" hidden="1">RevExpYTD!$F$54</definedName>
    <definedName name="QB_ROW_248250" localSheetId="7" hidden="1">BudvActYTD!$F$61</definedName>
    <definedName name="QB_ROW_248250" localSheetId="0" hidden="1">RevExpPYCYTD!$F$60</definedName>
    <definedName name="QB_ROW_248250" localSheetId="9" hidden="1">RevExpYTD!$F$53</definedName>
    <definedName name="QB_ROW_249250" localSheetId="6" hidden="1">BudvActSept!$F$21</definedName>
    <definedName name="QB_ROW_249250" localSheetId="7" hidden="1">BudvActYTD!$F$30</definedName>
    <definedName name="QB_ROW_249250" localSheetId="5" hidden="1">RevExpPYCSept!$F$21</definedName>
    <definedName name="QB_ROW_249250" localSheetId="0" hidden="1">RevExpPYCYTD!$F$31</definedName>
    <definedName name="QB_ROW_249250" localSheetId="8" hidden="1">RevExpSept!$F$19</definedName>
    <definedName name="QB_ROW_249250" localSheetId="9" hidden="1">RevExpYTD!$F$27</definedName>
    <definedName name="QB_ROW_250250" localSheetId="6" hidden="1">BudvActSept!$F$33</definedName>
    <definedName name="QB_ROW_250250" localSheetId="7" hidden="1">BudvActYTD!$F$60</definedName>
    <definedName name="QB_ROW_250250" localSheetId="5" hidden="1">RevExpPYCSept!$F$33</definedName>
    <definedName name="QB_ROW_250250" localSheetId="0" hidden="1">RevExpPYCYTD!$F$59</definedName>
    <definedName name="QB_ROW_250250" localSheetId="8" hidden="1">RevExpSept!$F$30</definedName>
    <definedName name="QB_ROW_250250" localSheetId="9" hidden="1">RevExpYTD!$F$52</definedName>
    <definedName name="QB_ROW_251230" localSheetId="1" hidden="1">BalSheet!$D$11</definedName>
    <definedName name="QB_ROW_251230" localSheetId="2" hidden="1">SummaryBalSheetAccrual!$D$10</definedName>
    <definedName name="QB_ROW_253250" localSheetId="0" hidden="1">RevExpPYCYTD!$F$94</definedName>
    <definedName name="QB_ROW_254250" localSheetId="7" hidden="1">BudvActYTD!$F$23</definedName>
    <definedName name="QB_ROW_254250" localSheetId="0" hidden="1">RevExpPYCYTD!$F$24</definedName>
    <definedName name="QB_ROW_254250" localSheetId="9" hidden="1">RevExpYTD!$F$22</definedName>
    <definedName name="QB_ROW_255250" localSheetId="7" hidden="1">BudvActYTD!$F$29</definedName>
    <definedName name="QB_ROW_255250" localSheetId="0" hidden="1">RevExpPYCYTD!$F$30</definedName>
    <definedName name="QB_ROW_256250" localSheetId="7" hidden="1">BudvActYTD!$F$95</definedName>
    <definedName name="QB_ROW_256250" localSheetId="0" hidden="1">RevExpPYCYTD!$F$93</definedName>
    <definedName name="QB_ROW_257240" localSheetId="1" hidden="1">BalSheet!$E$39</definedName>
    <definedName name="QB_ROW_257240" localSheetId="3" hidden="1">CashFlowsSept!$E$11</definedName>
    <definedName name="QB_ROW_257240" localSheetId="4" hidden="1">CashFlowsYTD!$E$11</definedName>
    <definedName name="QB_ROW_257240" localSheetId="2" hidden="1">SummaryBalSheetAccrual!$E$37</definedName>
    <definedName name="QB_ROW_260230" localSheetId="1" hidden="1">BalSheet!$D$10</definedName>
    <definedName name="QB_ROW_260230" localSheetId="2" hidden="1">SummaryBalSheetAccrual!$D$9</definedName>
    <definedName name="QB_ROW_26040" localSheetId="6" hidden="1">BudvActSept!$E$60</definedName>
    <definedName name="QB_ROW_26040" localSheetId="7" hidden="1">BudvActYTD!$E$118</definedName>
    <definedName name="QB_ROW_26040" localSheetId="5" hidden="1">RevExpPYCSept!$E$59</definedName>
    <definedName name="QB_ROW_26040" localSheetId="0" hidden="1">RevExpPYCYTD!$E$117</definedName>
    <definedName name="QB_ROW_26040" localSheetId="8" hidden="1">RevExpSept!$E$51</definedName>
    <definedName name="QB_ROW_26040" localSheetId="9" hidden="1">RevExpYTD!$E$95</definedName>
    <definedName name="QB_ROW_261260" localSheetId="7" hidden="1">BudvActYTD!$G$53</definedName>
    <definedName name="QB_ROW_262250" localSheetId="7" hidden="1">BudvActYTD!$F$129</definedName>
    <definedName name="QB_ROW_263250" localSheetId="7" hidden="1">BudvActYTD!$F$22</definedName>
    <definedName name="QB_ROW_263250" localSheetId="0" hidden="1">RevExpPYCYTD!$F$23</definedName>
    <definedName name="QB_ROW_263250" localSheetId="9" hidden="1">RevExpYTD!$F$21</definedName>
    <definedName name="QB_ROW_26340" localSheetId="6" hidden="1">BudvActSept!$E$65</definedName>
    <definedName name="QB_ROW_26340" localSheetId="7" hidden="1">BudvActYTD!$E$123</definedName>
    <definedName name="QB_ROW_26340" localSheetId="5" hidden="1">RevExpPYCSept!$E$64</definedName>
    <definedName name="QB_ROW_26340" localSheetId="0" hidden="1">RevExpPYCYTD!$E$122</definedName>
    <definedName name="QB_ROW_26340" localSheetId="8" hidden="1">RevExpSept!$E$55</definedName>
    <definedName name="QB_ROW_26340" localSheetId="9" hidden="1">RevExpYTD!$E$100</definedName>
    <definedName name="QB_ROW_264230" localSheetId="1" hidden="1">BalSheet!$D$9</definedName>
    <definedName name="QB_ROW_264230" localSheetId="2" hidden="1">SummaryBalSheetAccrual!$D$8</definedName>
    <definedName name="QB_ROW_266220" localSheetId="1" hidden="1">BalSheet!$C$58</definedName>
    <definedName name="QB_ROW_266220" localSheetId="2" hidden="1">SummaryBalSheetAccrual!$C$56</definedName>
    <definedName name="QB_ROW_266230" localSheetId="4" hidden="1">CashFlowsYTD!$D$21</definedName>
    <definedName name="QB_ROW_268240" localSheetId="1" hidden="1">BalSheet!$E$36</definedName>
    <definedName name="QB_ROW_268240" localSheetId="3" hidden="1">CashFlowsSept!$E$10</definedName>
    <definedName name="QB_ROW_268240" localSheetId="4" hidden="1">CashFlowsYTD!$E$10</definedName>
    <definedName name="QB_ROW_268240" localSheetId="2" hidden="1">SummaryBalSheetAccrual!$E$34</definedName>
    <definedName name="QB_ROW_270260" localSheetId="6" hidden="1">BudvActSept!$G$54</definedName>
    <definedName name="QB_ROW_270260" localSheetId="7" hidden="1">BudvActYTD!$G$103</definedName>
    <definedName name="QB_ROW_270260" localSheetId="5" hidden="1">RevExpPYCSept!$G$53</definedName>
    <definedName name="QB_ROW_270260" localSheetId="0" hidden="1">RevExpPYCYTD!$G$102</definedName>
    <definedName name="QB_ROW_270260" localSheetId="8" hidden="1">RevExpSept!$G$46</definedName>
    <definedName name="QB_ROW_270260" localSheetId="9" hidden="1">RevExpYTD!$G$83</definedName>
    <definedName name="QB_ROW_301" localSheetId="1" hidden="1">BalSheet!$A$31</definedName>
    <definedName name="QB_ROW_301" localSheetId="2" hidden="1">SummaryBalSheetAccrual!$A$29</definedName>
    <definedName name="QB_ROW_3021" localSheetId="1" hidden="1">BalSheet!$C$18</definedName>
    <definedName name="QB_ROW_3021" localSheetId="2" hidden="1">SummaryBalSheetAccrual!$C$16</definedName>
    <definedName name="QB_ROW_31040" localSheetId="6" hidden="1">BudvActSept!$E$69</definedName>
    <definedName name="QB_ROW_31040" localSheetId="7" hidden="1">BudvActYTD!$E$134</definedName>
    <definedName name="QB_ROW_31040" localSheetId="5" hidden="1">RevExpPYCSept!$E$68</definedName>
    <definedName name="QB_ROW_31040" localSheetId="0" hidden="1">RevExpPYCYTD!$E$130</definedName>
    <definedName name="QB_ROW_31040" localSheetId="8" hidden="1">RevExpSept!$E$59</definedName>
    <definedName name="QB_ROW_31040" localSheetId="9" hidden="1">RevExpYTD!$E$108</definedName>
    <definedName name="QB_ROW_31250" localSheetId="6" hidden="1">BudvActSept!$F$71</definedName>
    <definedName name="QB_ROW_31250" localSheetId="7" hidden="1">BudvActYTD!$F$137</definedName>
    <definedName name="QB_ROW_31250" localSheetId="5" hidden="1">RevExpPYCSept!$F$70</definedName>
    <definedName name="QB_ROW_31250" localSheetId="0" hidden="1">RevExpPYCYTD!$F$133</definedName>
    <definedName name="QB_ROW_31250" localSheetId="8" hidden="1">RevExpSept!$F$61</definedName>
    <definedName name="QB_ROW_31250" localSheetId="9" hidden="1">RevExpYTD!$F$111</definedName>
    <definedName name="QB_ROW_31340" localSheetId="6" hidden="1">BudvActSept!$E$72</definedName>
    <definedName name="QB_ROW_31340" localSheetId="7" hidden="1">BudvActYTD!$E$138</definedName>
    <definedName name="QB_ROW_31340" localSheetId="5" hidden="1">RevExpPYCSept!$E$71</definedName>
    <definedName name="QB_ROW_31340" localSheetId="0" hidden="1">RevExpPYCYTD!$E$134</definedName>
    <definedName name="QB_ROW_31340" localSheetId="8" hidden="1">RevExpSept!$E$62</definedName>
    <definedName name="QB_ROW_31340" localSheetId="9" hidden="1">RevExpYTD!$E$112</definedName>
    <definedName name="QB_ROW_32040" localSheetId="1" hidden="1">BalSheet!$E$47</definedName>
    <definedName name="QB_ROW_32040" localSheetId="2" hidden="1">SummaryBalSheetAccrual!$E$45</definedName>
    <definedName name="QB_ROW_3220" localSheetId="1" hidden="1">BalSheet!$C$59</definedName>
    <definedName name="QB_ROW_3220" localSheetId="2" hidden="1">SummaryBalSheetAccrual!$C$57</definedName>
    <definedName name="QB_ROW_32240" localSheetId="4" hidden="1">CashFlowsYTD!$E$15</definedName>
    <definedName name="QB_ROW_32250" localSheetId="1" hidden="1">BalSheet!$F$52</definedName>
    <definedName name="QB_ROW_32250" localSheetId="2" hidden="1">SummaryBalSheetAccrual!$F$50</definedName>
    <definedName name="QB_ROW_32340" localSheetId="1" hidden="1">BalSheet!$E$53</definedName>
    <definedName name="QB_ROW_32340" localSheetId="2" hidden="1">SummaryBalSheetAccrual!$E$51</definedName>
    <definedName name="QB_ROW_3321" localSheetId="1" hidden="1">BalSheet!$C$20</definedName>
    <definedName name="QB_ROW_3321" localSheetId="2" hidden="1">SummaryBalSheetAccrual!$C$18</definedName>
    <definedName name="QB_ROW_33230" localSheetId="1" hidden="1">BalSheet!$D$14</definedName>
    <definedName name="QB_ROW_33230" localSheetId="2" hidden="1">SummaryBalSheetAccrual!$D$12</definedName>
    <definedName name="QB_ROW_35230" localSheetId="1" hidden="1">BalSheet!$D$15</definedName>
    <definedName name="QB_ROW_35230" localSheetId="2" hidden="1">SummaryBalSheetAccrual!$D$13</definedName>
    <definedName name="QB_ROW_4021" localSheetId="1" hidden="1">BalSheet!$C$21</definedName>
    <definedName name="QB_ROW_4021" localSheetId="2" hidden="1">SummaryBalSheetAccrual!$C$19</definedName>
    <definedName name="QB_ROW_41240" localSheetId="6" hidden="1">BudvActSept!$E$11</definedName>
    <definedName name="QB_ROW_41240" localSheetId="7" hidden="1">BudvActYTD!$E$12</definedName>
    <definedName name="QB_ROW_41240" localSheetId="5" hidden="1">RevExpPYCSept!$E$11</definedName>
    <definedName name="QB_ROW_41240" localSheetId="0" hidden="1">RevExpPYCYTD!$E$12</definedName>
    <definedName name="QB_ROW_41240" localSheetId="8" hidden="1">RevExpSept!$E$10</definedName>
    <definedName name="QB_ROW_41240" localSheetId="9" hidden="1">RevExpYTD!$E$11</definedName>
    <definedName name="QB_ROW_42040" localSheetId="6" hidden="1">BudvActSept!$E$12</definedName>
    <definedName name="QB_ROW_42040" localSheetId="7" hidden="1">BudvActYTD!$E$13</definedName>
    <definedName name="QB_ROW_42040" localSheetId="5" hidden="1">RevExpPYCSept!$E$12</definedName>
    <definedName name="QB_ROW_42040" localSheetId="0" hidden="1">RevExpPYCYTD!$E$13</definedName>
    <definedName name="QB_ROW_42040" localSheetId="8" hidden="1">RevExpSept!$E$11</definedName>
    <definedName name="QB_ROW_42040" localSheetId="9" hidden="1">RevExpYTD!$E$12</definedName>
    <definedName name="QB_ROW_4220" localSheetId="1" hidden="1">BalSheet!$C$29</definedName>
    <definedName name="QB_ROW_4220" localSheetId="2" hidden="1">SummaryBalSheetAccrual!$C$27</definedName>
    <definedName name="QB_ROW_42340" localSheetId="6" hidden="1">BudvActSept!$E$15</definedName>
    <definedName name="QB_ROW_42340" localSheetId="7" hidden="1">BudvActYTD!$E$20</definedName>
    <definedName name="QB_ROW_42340" localSheetId="5" hidden="1">RevExpPYCSept!$E$15</definedName>
    <definedName name="QB_ROW_42340" localSheetId="0" hidden="1">RevExpPYCYTD!$E$20</definedName>
    <definedName name="QB_ROW_42340" localSheetId="8" hidden="1">RevExpSept!$E$14</definedName>
    <definedName name="QB_ROW_42340" localSheetId="9" hidden="1">RevExpYTD!$E$19</definedName>
    <definedName name="QB_ROW_4321" localSheetId="1" hidden="1">BalSheet!$C$24</definedName>
    <definedName name="QB_ROW_4321" localSheetId="2" hidden="1">SummaryBalSheetAccrual!$C$22</definedName>
    <definedName name="QB_ROW_43250" localSheetId="7" hidden="1">BudvActYTD!$F$16</definedName>
    <definedName name="QB_ROW_43250" localSheetId="0" hidden="1">RevExpPYCYTD!$F$16</definedName>
    <definedName name="QB_ROW_43250" localSheetId="9" hidden="1">RevExpYTD!$F$15</definedName>
    <definedName name="QB_ROW_44250" localSheetId="7" hidden="1">BudvActYTD!$F$17</definedName>
    <definedName name="QB_ROW_44250" localSheetId="0" hidden="1">RevExpPYCYTD!$F$17</definedName>
    <definedName name="QB_ROW_44250" localSheetId="9" hidden="1">RevExpYTD!$F$16</definedName>
    <definedName name="QB_ROW_45250" localSheetId="6" hidden="1">BudvActSept!$F$14</definedName>
    <definedName name="QB_ROW_45250" localSheetId="7" hidden="1">BudvActYTD!$F$18</definedName>
    <definedName name="QB_ROW_45250" localSheetId="5" hidden="1">RevExpPYCSept!$F$14</definedName>
    <definedName name="QB_ROW_45250" localSheetId="0" hidden="1">RevExpPYCYTD!$F$18</definedName>
    <definedName name="QB_ROW_45250" localSheetId="8" hidden="1">RevExpSept!$F$13</definedName>
    <definedName name="QB_ROW_45250" localSheetId="9" hidden="1">RevExpYTD!$F$17</definedName>
    <definedName name="QB_ROW_46250" localSheetId="7" hidden="1">BudvActYTD!$F$19</definedName>
    <definedName name="QB_ROW_46250" localSheetId="0" hidden="1">RevExpPYCYTD!$F$19</definedName>
    <definedName name="QB_ROW_46250" localSheetId="9" hidden="1">RevExpYTD!$F$18</definedName>
    <definedName name="QB_ROW_47230" localSheetId="7" hidden="1">BudvActYTD!$D$143</definedName>
    <definedName name="QB_ROW_47230" localSheetId="0" hidden="1">RevExpPYCYTD!$D$139</definedName>
    <definedName name="QB_ROW_47230" localSheetId="9" hidden="1">RevExpYTD!$D$117</definedName>
    <definedName name="QB_ROW_48030" localSheetId="7" hidden="1">BudvActYTD!$D$146</definedName>
    <definedName name="QB_ROW_48030" localSheetId="0" hidden="1">RevExpPYCYTD!$D$142</definedName>
    <definedName name="QB_ROW_48030" localSheetId="9" hidden="1">RevExpYTD!$D$120</definedName>
    <definedName name="QB_ROW_48330" localSheetId="7" hidden="1">BudvActYTD!$D$150</definedName>
    <definedName name="QB_ROW_48330" localSheetId="0" hidden="1">RevExpPYCYTD!$D$146</definedName>
    <definedName name="QB_ROW_48330" localSheetId="9" hidden="1">RevExpYTD!$D$123</definedName>
    <definedName name="QB_ROW_501021" localSheetId="3" hidden="1">CashFlowsSept!$C$5</definedName>
    <definedName name="QB_ROW_501021" localSheetId="4" hidden="1">CashFlowsYTD!$C$5</definedName>
    <definedName name="QB_ROW_5011" localSheetId="1" hidden="1">BalSheet!$B$26</definedName>
    <definedName name="QB_ROW_5011" localSheetId="2" hidden="1">SummaryBalSheetAccrual!$B$24</definedName>
    <definedName name="QB_ROW_501321" localSheetId="3" hidden="1">CashFlowsSept!$C$14</definedName>
    <definedName name="QB_ROW_501321" localSheetId="4" hidden="1">CashFlowsYTD!$C$16</definedName>
    <definedName name="QB_ROW_502021" localSheetId="3" hidden="1">CashFlowsSept!$C$15</definedName>
    <definedName name="QB_ROW_502021" localSheetId="4" hidden="1">CashFlowsYTD!$C$17</definedName>
    <definedName name="QB_ROW_502321" localSheetId="3" hidden="1">CashFlowsSept!$C$17</definedName>
    <definedName name="QB_ROW_502321" localSheetId="4" hidden="1">CashFlowsYTD!$C$19</definedName>
    <definedName name="QB_ROW_503021" localSheetId="4" hidden="1">CashFlowsYTD!$C$20</definedName>
    <definedName name="QB_ROW_503321" localSheetId="4" hidden="1">CashFlowsYTD!$C$24</definedName>
    <definedName name="QB_ROW_504031" localSheetId="3" hidden="1">CashFlowsSept!$D$7</definedName>
    <definedName name="QB_ROW_504031" localSheetId="4" hidden="1">CashFlowsYTD!$D$7</definedName>
    <definedName name="QB_ROW_505031" localSheetId="3" hidden="1">CashFlowsSept!$D$8</definedName>
    <definedName name="QB_ROW_505031" localSheetId="4" hidden="1">CashFlowsYTD!$D$8</definedName>
    <definedName name="QB_ROW_511301" localSheetId="3" hidden="1">CashFlowsSept!$A$20</definedName>
    <definedName name="QB_ROW_511301" localSheetId="4" hidden="1">CashFlowsYTD!$A$27</definedName>
    <definedName name="QB_ROW_512311" localSheetId="3" hidden="1">CashFlowsSept!$B$18</definedName>
    <definedName name="QB_ROW_512311" localSheetId="4" hidden="1">CashFlowsYTD!$B$25</definedName>
    <definedName name="QB_ROW_513211" localSheetId="3" hidden="1">CashFlowsSept!$B$19</definedName>
    <definedName name="QB_ROW_513211" localSheetId="4" hidden="1">CashFlowsYTD!$B$26</definedName>
    <definedName name="QB_ROW_53040" localSheetId="6" hidden="1">BudvActSept!$E$16</definedName>
    <definedName name="QB_ROW_53040" localSheetId="7" hidden="1">BudvActYTD!$E$21</definedName>
    <definedName name="QB_ROW_53040" localSheetId="5" hidden="1">RevExpPYCSept!$E$16</definedName>
    <definedName name="QB_ROW_53040" localSheetId="0" hidden="1">RevExpPYCYTD!$E$22</definedName>
    <definedName name="QB_ROW_53040" localSheetId="8" hidden="1">RevExpSept!$E$15</definedName>
    <definedName name="QB_ROW_53040" localSheetId="9" hidden="1">RevExpYTD!$E$20</definedName>
    <definedName name="QB_ROW_5311" localSheetId="1" hidden="1">BalSheet!$B$30</definedName>
    <definedName name="QB_ROW_5311" localSheetId="2" hidden="1">SummaryBalSheetAccrual!$B$28</definedName>
    <definedName name="QB_ROW_53250" localSheetId="7" hidden="1">BudvActYTD!$F$26</definedName>
    <definedName name="QB_ROW_53250" localSheetId="0" hidden="1">RevExpPYCYTD!$F$27</definedName>
    <definedName name="QB_ROW_53340" localSheetId="6" hidden="1">BudvActSept!$E$19</definedName>
    <definedName name="QB_ROW_53340" localSheetId="7" hidden="1">BudvActYTD!$E$27</definedName>
    <definedName name="QB_ROW_53340" localSheetId="5" hidden="1">RevExpPYCSept!$E$19</definedName>
    <definedName name="QB_ROW_53340" localSheetId="0" hidden="1">RevExpPYCYTD!$E$28</definedName>
    <definedName name="QB_ROW_53340" localSheetId="8" hidden="1">RevExpSept!$E$17</definedName>
    <definedName name="QB_ROW_53340" localSheetId="9" hidden="1">RevExpYTD!$E$25</definedName>
    <definedName name="QB_ROW_54040" localSheetId="6" hidden="1">BudvActSept!$E$20</definedName>
    <definedName name="QB_ROW_54040" localSheetId="7" hidden="1">BudvActYTD!$E$28</definedName>
    <definedName name="QB_ROW_54040" localSheetId="5" hidden="1">RevExpPYCSept!$E$20</definedName>
    <definedName name="QB_ROW_54040" localSheetId="0" hidden="1">RevExpPYCYTD!$E$29</definedName>
    <definedName name="QB_ROW_54040" localSheetId="8" hidden="1">RevExpSept!$E$18</definedName>
    <definedName name="QB_ROW_54040" localSheetId="9" hidden="1">RevExpYTD!$E$26</definedName>
    <definedName name="QB_ROW_54340" localSheetId="6" hidden="1">BudvActSept!$E$24</definedName>
    <definedName name="QB_ROW_54340" localSheetId="7" hidden="1">BudvActYTD!$E$37</definedName>
    <definedName name="QB_ROW_54340" localSheetId="5" hidden="1">RevExpPYCSept!$E$24</definedName>
    <definedName name="QB_ROW_54340" localSheetId="0" hidden="1">RevExpPYCYTD!$E$38</definedName>
    <definedName name="QB_ROW_54340" localSheetId="8" hidden="1">RevExpSept!$E$22</definedName>
    <definedName name="QB_ROW_54340" localSheetId="9" hidden="1">RevExpYTD!$E$33</definedName>
    <definedName name="QB_ROW_58250" localSheetId="6" hidden="1">BudvActSept!$F$17</definedName>
    <definedName name="QB_ROW_58250" localSheetId="7" hidden="1">BudvActYTD!$F$24</definedName>
    <definedName name="QB_ROW_58250" localSheetId="5" hidden="1">RevExpPYCSept!$F$17</definedName>
    <definedName name="QB_ROW_58250" localSheetId="0" hidden="1">RevExpPYCYTD!$F$25</definedName>
    <definedName name="QB_ROW_58250" localSheetId="9" hidden="1">RevExpYTD!$F$23</definedName>
    <definedName name="QB_ROW_59250" localSheetId="6" hidden="1">BudvActSept!$F$18</definedName>
    <definedName name="QB_ROW_59250" localSheetId="7" hidden="1">BudvActYTD!$F$25</definedName>
    <definedName name="QB_ROW_59250" localSheetId="5" hidden="1">RevExpPYCSept!$F$18</definedName>
    <definedName name="QB_ROW_59250" localSheetId="0" hidden="1">RevExpPYCYTD!$F$26</definedName>
    <definedName name="QB_ROW_59250" localSheetId="8" hidden="1">RevExpSept!$F$16</definedName>
    <definedName name="QB_ROW_59250" localSheetId="9" hidden="1">RevExpYTD!$F$24</definedName>
    <definedName name="QB_ROW_60040" localSheetId="6" hidden="1">BudvActSept!$E$25</definedName>
    <definedName name="QB_ROW_60040" localSheetId="7" hidden="1">BudvActYTD!$E$38</definedName>
    <definedName name="QB_ROW_60040" localSheetId="5" hidden="1">RevExpPYCSept!$E$25</definedName>
    <definedName name="QB_ROW_60040" localSheetId="0" hidden="1">RevExpPYCYTD!$E$39</definedName>
    <definedName name="QB_ROW_60040" localSheetId="8" hidden="1">RevExpSept!$E$23</definedName>
    <definedName name="QB_ROW_60040" localSheetId="9" hidden="1">RevExpYTD!$E$34</definedName>
    <definedName name="QB_ROW_60340" localSheetId="6" hidden="1">BudvActSept!$E$28</definedName>
    <definedName name="QB_ROW_60340" localSheetId="7" hidden="1">BudvActYTD!$E$55</definedName>
    <definedName name="QB_ROW_60340" localSheetId="5" hidden="1">RevExpPYCSept!$E$28</definedName>
    <definedName name="QB_ROW_60340" localSheetId="0" hidden="1">RevExpPYCYTD!$E$54</definedName>
    <definedName name="QB_ROW_60340" localSheetId="8" hidden="1">RevExpSept!$E$25</definedName>
    <definedName name="QB_ROW_60340" localSheetId="9" hidden="1">RevExpYTD!$E$47</definedName>
    <definedName name="QB_ROW_61250" localSheetId="7" hidden="1">BudvActYTD!$F$39</definedName>
    <definedName name="QB_ROW_61250" localSheetId="0" hidden="1">RevExpPYCYTD!$F$40</definedName>
    <definedName name="QB_ROW_61250" localSheetId="9" hidden="1">RevExpYTD!$F$35</definedName>
    <definedName name="QB_ROW_62250" localSheetId="7" hidden="1">BudvActYTD!$F$40</definedName>
    <definedName name="QB_ROW_62250" localSheetId="0" hidden="1">RevExpPYCYTD!$F$41</definedName>
    <definedName name="QB_ROW_62250" localSheetId="9" hidden="1">RevExpYTD!$F$36</definedName>
    <definedName name="QB_ROW_63250" localSheetId="7" hidden="1">BudvActYTD!$F$41</definedName>
    <definedName name="QB_ROW_63250" localSheetId="0" hidden="1">RevExpPYCYTD!$F$42</definedName>
    <definedName name="QB_ROW_63250" localSheetId="9" hidden="1">RevExpYTD!$F$37</definedName>
    <definedName name="QB_ROW_64250" localSheetId="7" hidden="1">BudvActYTD!$F$42</definedName>
    <definedName name="QB_ROW_64250" localSheetId="0" hidden="1">RevExpPYCYTD!$F$43</definedName>
    <definedName name="QB_ROW_64250" localSheetId="9" hidden="1">RevExpYTD!$F$38</definedName>
    <definedName name="QB_ROW_65250" localSheetId="7" hidden="1">BudvActYTD!$F$43</definedName>
    <definedName name="QB_ROW_65250" localSheetId="0" hidden="1">RevExpPYCYTD!$F$44</definedName>
    <definedName name="QB_ROW_65250" localSheetId="9" hidden="1">RevExpYTD!$F$39</definedName>
    <definedName name="QB_ROW_66250" localSheetId="7" hidden="1">BudvActYTD!$F$44</definedName>
    <definedName name="QB_ROW_66250" localSheetId="0" hidden="1">RevExpPYCYTD!$F$45</definedName>
    <definedName name="QB_ROW_66250" localSheetId="9" hidden="1">RevExpYTD!$F$40</definedName>
    <definedName name="QB_ROW_67250" localSheetId="7" hidden="1">BudvActYTD!$F$45</definedName>
    <definedName name="QB_ROW_67250" localSheetId="0" hidden="1">RevExpPYCYTD!$F$46</definedName>
    <definedName name="QB_ROW_67250" localSheetId="9" hidden="1">RevExpYTD!$F$41</definedName>
    <definedName name="QB_ROW_68250" localSheetId="7" hidden="1">BudvActYTD!$F$46</definedName>
    <definedName name="QB_ROW_68250" localSheetId="0" hidden="1">RevExpPYCYTD!$F$47</definedName>
    <definedName name="QB_ROW_68250" localSheetId="9" hidden="1">RevExpYTD!$F$42</definedName>
    <definedName name="QB_ROW_69250" localSheetId="6" hidden="1">BudvActSept!$F$26</definedName>
    <definedName name="QB_ROW_69250" localSheetId="7" hidden="1">BudvActYTD!$F$47</definedName>
    <definedName name="QB_ROW_69250" localSheetId="5" hidden="1">RevExpPYCSept!$F$26</definedName>
    <definedName name="QB_ROW_69250" localSheetId="0" hidden="1">RevExpPYCYTD!$F$48</definedName>
    <definedName name="QB_ROW_69250" localSheetId="9" hidden="1">RevExpYTD!$F$43</definedName>
    <definedName name="QB_ROW_7001" localSheetId="1" hidden="1">BalSheet!$A$32</definedName>
    <definedName name="QB_ROW_7001" localSheetId="2" hidden="1">SummaryBalSheetAccrual!$A$30</definedName>
    <definedName name="QB_ROW_70250" localSheetId="0" hidden="1">RevExpPYCYTD!$F$49</definedName>
    <definedName name="QB_ROW_71250" localSheetId="6" hidden="1">BudvActSept!$F$27</definedName>
    <definedName name="QB_ROW_71250" localSheetId="7" hidden="1">BudvActYTD!$F$48</definedName>
    <definedName name="QB_ROW_71250" localSheetId="5" hidden="1">RevExpPYCSept!$F$27</definedName>
    <definedName name="QB_ROW_71250" localSheetId="0" hidden="1">RevExpPYCYTD!$F$50</definedName>
    <definedName name="QB_ROW_71250" localSheetId="8" hidden="1">RevExpSept!$F$24</definedName>
    <definedName name="QB_ROW_71250" localSheetId="9" hidden="1">RevExpYTD!$F$44</definedName>
    <definedName name="QB_ROW_72250" localSheetId="7" hidden="1">BudvActYTD!$F$49</definedName>
    <definedName name="QB_ROW_72250" localSheetId="0" hidden="1">RevExpPYCYTD!$F$51</definedName>
    <definedName name="QB_ROW_72250" localSheetId="9" hidden="1">RevExpYTD!$F$45</definedName>
    <definedName name="QB_ROW_7301" localSheetId="1" hidden="1">BalSheet!$A$67</definedName>
    <definedName name="QB_ROW_7301" localSheetId="2" hidden="1">SummaryBalSheetAccrual!$A$65</definedName>
    <definedName name="QB_ROW_73250" localSheetId="7" hidden="1">BudvActYTD!$F$50</definedName>
    <definedName name="QB_ROW_73250" localSheetId="0" hidden="1">RevExpPYCYTD!$F$52</definedName>
    <definedName name="QB_ROW_73250" localSheetId="9" hidden="1">RevExpYTD!$F$46</definedName>
    <definedName name="QB_ROW_75050" localSheetId="7" hidden="1">BudvActYTD!$F$51</definedName>
    <definedName name="QB_ROW_75350" localSheetId="7" hidden="1">BudvActYTD!$F$54</definedName>
    <definedName name="QB_ROW_75350" localSheetId="0" hidden="1">RevExpPYCYTD!$F$53</definedName>
    <definedName name="QB_ROW_78040" localSheetId="6" hidden="1">BudvActSept!$E$41</definedName>
    <definedName name="QB_ROW_78040" localSheetId="7" hidden="1">BudvActYTD!$E$76</definedName>
    <definedName name="QB_ROW_78040" localSheetId="5" hidden="1">RevExpPYCSept!$E$41</definedName>
    <definedName name="QB_ROW_78040" localSheetId="0" hidden="1">RevExpPYCYTD!$E$78</definedName>
    <definedName name="QB_ROW_78040" localSheetId="8" hidden="1">RevExpSept!$E$38</definedName>
    <definedName name="QB_ROW_78040" localSheetId="9" hidden="1">RevExpYTD!$E$66</definedName>
    <definedName name="QB_ROW_78250" localSheetId="0" hidden="1">RevExpPYCYTD!$F$90</definedName>
    <definedName name="QB_ROW_78340" localSheetId="6" hidden="1">BudvActSept!$E$46</definedName>
    <definedName name="QB_ROW_78340" localSheetId="7" hidden="1">BudvActYTD!$E$93</definedName>
    <definedName name="QB_ROW_78340" localSheetId="5" hidden="1">RevExpPYCSept!$E$45</definedName>
    <definedName name="QB_ROW_78340" localSheetId="0" hidden="1">RevExpPYCYTD!$E$91</definedName>
    <definedName name="QB_ROW_78340" localSheetId="8" hidden="1">RevExpSept!$E$41</definedName>
    <definedName name="QB_ROW_78340" localSheetId="9" hidden="1">RevExpYTD!$E$75</definedName>
    <definedName name="QB_ROW_79250" localSheetId="7" hidden="1">BudvActYTD!$F$78</definedName>
    <definedName name="QB_ROW_79250" localSheetId="0" hidden="1">RevExpPYCYTD!$F$80</definedName>
    <definedName name="QB_ROW_79250" localSheetId="9" hidden="1">RevExpYTD!$F$68</definedName>
    <definedName name="QB_ROW_8011" localSheetId="1" hidden="1">BalSheet!$B$33</definedName>
    <definedName name="QB_ROW_8011" localSheetId="2" hidden="1">SummaryBalSheetAccrual!$B$31</definedName>
    <definedName name="QB_ROW_80250" localSheetId="7" hidden="1">BudvActYTD!$F$79</definedName>
    <definedName name="QB_ROW_81250" localSheetId="7" hidden="1">BudvActYTD!$F$80</definedName>
    <definedName name="QB_ROW_81250" localSheetId="0" hidden="1">RevExpPYCYTD!$F$81</definedName>
    <definedName name="QB_ROW_82250" localSheetId="7" hidden="1">BudvActYTD!$F$81</definedName>
    <definedName name="QB_ROW_82250" localSheetId="0" hidden="1">RevExpPYCYTD!$F$82</definedName>
    <definedName name="QB_ROW_82250" localSheetId="9" hidden="1">RevExpYTD!$F$69</definedName>
    <definedName name="QB_ROW_8311" localSheetId="1" hidden="1">BalSheet!$B$56</definedName>
    <definedName name="QB_ROW_8311" localSheetId="2" hidden="1">SummaryBalSheetAccrual!$B$54</definedName>
    <definedName name="QB_ROW_83250" localSheetId="7" hidden="1">BudvActYTD!$F$82</definedName>
    <definedName name="QB_ROW_84250" localSheetId="7" hidden="1">BudvActYTD!$F$83</definedName>
    <definedName name="QB_ROW_84250" localSheetId="0" hidden="1">RevExpPYCYTD!$F$83</definedName>
    <definedName name="QB_ROW_84250" localSheetId="9" hidden="1">RevExpYTD!$F$70</definedName>
    <definedName name="QB_ROW_85250" localSheetId="7" hidden="1">BudvActYTD!$F$84</definedName>
    <definedName name="QB_ROW_85250" localSheetId="0" hidden="1">RevExpPYCYTD!$F$84</definedName>
    <definedName name="QB_ROW_86250" localSheetId="7" hidden="1">BudvActYTD!$F$85</definedName>
    <definedName name="QB_ROW_86250" localSheetId="0" hidden="1">RevExpPYCYTD!$F$85</definedName>
    <definedName name="QB_ROW_86250" localSheetId="9" hidden="1">RevExpYTD!$F$71</definedName>
    <definedName name="QB_ROW_86321" localSheetId="6" hidden="1">BudvActSept!$C$38</definedName>
    <definedName name="QB_ROW_86321" localSheetId="7" hidden="1">BudvActYTD!$C$71</definedName>
    <definedName name="QB_ROW_86321" localSheetId="5" hidden="1">RevExpPYCSept!$C$38</definedName>
    <definedName name="QB_ROW_86321" localSheetId="0" hidden="1">RevExpPYCYTD!$C$70</definedName>
    <definedName name="QB_ROW_86321" localSheetId="8" hidden="1">RevExpSept!$C$35</definedName>
    <definedName name="QB_ROW_86321" localSheetId="9" hidden="1">RevExpYTD!$C$62</definedName>
    <definedName name="QB_ROW_87031" localSheetId="6" hidden="1">BudvActSept!$D$31</definedName>
    <definedName name="QB_ROW_87031" localSheetId="7" hidden="1">BudvActYTD!$D$58</definedName>
    <definedName name="QB_ROW_87031" localSheetId="5" hidden="1">RevExpPYCSept!$D$31</definedName>
    <definedName name="QB_ROW_87031" localSheetId="0" hidden="1">RevExpPYCYTD!$D$57</definedName>
    <definedName name="QB_ROW_87031" localSheetId="8" hidden="1">RevExpSept!$D$28</definedName>
    <definedName name="QB_ROW_87031" localSheetId="9" hidden="1">RevExpYTD!$D$50</definedName>
    <definedName name="QB_ROW_87250" localSheetId="6" hidden="1">BudvActSept!$F$42</definedName>
    <definedName name="QB_ROW_87250" localSheetId="7" hidden="1">BudvActYTD!$F$86</definedName>
    <definedName name="QB_ROW_87250" localSheetId="5" hidden="1">RevExpPYCSept!$F$42</definedName>
    <definedName name="QB_ROW_87250" localSheetId="0" hidden="1">RevExpPYCYTD!$F$86</definedName>
    <definedName name="QB_ROW_87250" localSheetId="8" hidden="1">RevExpSept!$F$39</definedName>
    <definedName name="QB_ROW_87250" localSheetId="9" hidden="1">RevExpYTD!$F$72</definedName>
    <definedName name="QB_ROW_87331" localSheetId="6" hidden="1">BudvActSept!$D$37</definedName>
    <definedName name="QB_ROW_87331" localSheetId="7" hidden="1">BudvActYTD!$D$70</definedName>
    <definedName name="QB_ROW_87331" localSheetId="5" hidden="1">RevExpPYCSept!$D$37</definedName>
    <definedName name="QB_ROW_87331" localSheetId="0" hidden="1">RevExpPYCYTD!$D$69</definedName>
    <definedName name="QB_ROW_87331" localSheetId="8" hidden="1">RevExpSept!$D$34</definedName>
    <definedName name="QB_ROW_87331" localSheetId="9" hidden="1">RevExpYTD!$D$61</definedName>
    <definedName name="QB_ROW_88250" localSheetId="6" hidden="1">BudvActSept!$F$43</definedName>
    <definedName name="QB_ROW_88250" localSheetId="7" hidden="1">BudvActYTD!$F$87</definedName>
    <definedName name="QB_ROW_88250" localSheetId="5" hidden="1">RevExpPYCSept!$F$43</definedName>
    <definedName name="QB_ROW_88250" localSheetId="0" hidden="1">RevExpPYCYTD!$F$87</definedName>
    <definedName name="QB_ROW_88250" localSheetId="9" hidden="1">RevExpYTD!$F$73</definedName>
    <definedName name="QB_ROW_89250" localSheetId="6" hidden="1">BudvActSept!$F$44</definedName>
    <definedName name="QB_ROW_89250" localSheetId="7" hidden="1">BudvActYTD!$F$88</definedName>
    <definedName name="QB_ROW_89250" localSheetId="5" hidden="1">RevExpPYCSept!$F$44</definedName>
    <definedName name="QB_ROW_89250" localSheetId="0" hidden="1">RevExpPYCYTD!$F$88</definedName>
    <definedName name="QB_ROW_89250" localSheetId="8" hidden="1">RevExpSept!$F$40</definedName>
    <definedName name="QB_ROW_89250" localSheetId="9" hidden="1">RevExpYTD!$F$74</definedName>
    <definedName name="QB_ROW_9021" localSheetId="1" hidden="1">BalSheet!$C$34</definedName>
    <definedName name="QB_ROW_9021" localSheetId="2" hidden="1">SummaryBalSheetAccrual!$C$32</definedName>
    <definedName name="QB_ROW_90250" localSheetId="7" hidden="1">BudvActYTD!$F$89</definedName>
    <definedName name="QB_ROW_91250" localSheetId="7" hidden="1">BudvActYTD!$F$91</definedName>
    <definedName name="QB_ROW_92250" localSheetId="6" hidden="1">BudvActSept!$F$45</definedName>
    <definedName name="QB_ROW_92250" localSheetId="7" hidden="1">BudvActYTD!$F$92</definedName>
    <definedName name="QB_ROW_9321" localSheetId="1" hidden="1">BalSheet!$C$55</definedName>
    <definedName name="QB_ROW_9321" localSheetId="2" hidden="1">SummaryBalSheetAccrual!$C$53</definedName>
    <definedName name="QB_ROW_93250" localSheetId="0" hidden="1">RevExpPYCYTD!$F$89</definedName>
    <definedName name="QB_ROW_94040" localSheetId="6" hidden="1">BudvActSept!$E$47</definedName>
    <definedName name="QB_ROW_94040" localSheetId="7" hidden="1">BudvActYTD!$E$94</definedName>
    <definedName name="QB_ROW_94040" localSheetId="5" hidden="1">RevExpPYCSept!$E$46</definedName>
    <definedName name="QB_ROW_94040" localSheetId="0" hidden="1">RevExpPYCYTD!$E$92</definedName>
    <definedName name="QB_ROW_94040" localSheetId="8" hidden="1">RevExpSept!$E$42</definedName>
    <definedName name="QB_ROW_94040" localSheetId="9" hidden="1">RevExpYTD!$E$76</definedName>
    <definedName name="QB_ROW_94340" localSheetId="6" hidden="1">BudvActSept!$E$59</definedName>
    <definedName name="QB_ROW_94340" localSheetId="7" hidden="1">BudvActYTD!$E$117</definedName>
    <definedName name="QB_ROW_94340" localSheetId="5" hidden="1">RevExpPYCSept!$E$58</definedName>
    <definedName name="QB_ROW_94340" localSheetId="0" hidden="1">RevExpPYCYTD!$E$116</definedName>
    <definedName name="QB_ROW_94340" localSheetId="8" hidden="1">RevExpSept!$E$50</definedName>
    <definedName name="QB_ROW_94340" localSheetId="9" hidden="1">RevExpYTD!$E$94</definedName>
    <definedName name="QB_ROW_95250" localSheetId="6" hidden="1">BudvActSept!$F$49</definedName>
    <definedName name="QB_ROW_95250" localSheetId="7" hidden="1">BudvActYTD!$F$98</definedName>
    <definedName name="QB_ROW_95250" localSheetId="5" hidden="1">RevExpPYCSept!$F$48</definedName>
    <definedName name="QB_ROW_95250" localSheetId="0" hidden="1">RevExpPYCYTD!$F$97</definedName>
    <definedName name="QB_ROW_95250" localSheetId="8" hidden="1">RevExpSept!$F$43</definedName>
    <definedName name="QB_ROW_95250" localSheetId="9" hidden="1">RevExpYTD!$F$79</definedName>
    <definedName name="QB_ROW_96250" localSheetId="6" hidden="1">BudvActSept!$F$50</definedName>
    <definedName name="QB_ROW_96250" localSheetId="7" hidden="1">BudvActYTD!$F$99</definedName>
    <definedName name="QB_ROW_96250" localSheetId="5" hidden="1">RevExpPYCSept!$F$49</definedName>
    <definedName name="QB_ROW_96250" localSheetId="0" hidden="1">RevExpPYCYTD!$F$98</definedName>
    <definedName name="QB_ROW_97250" localSheetId="6" hidden="1">BudvActSept!$F$51</definedName>
    <definedName name="QB_ROW_97250" localSheetId="7" hidden="1">BudvActYTD!$F$100</definedName>
    <definedName name="QB_ROW_97250" localSheetId="5" hidden="1">RevExpPYCSept!$F$50</definedName>
    <definedName name="QB_ROW_97250" localSheetId="0" hidden="1">RevExpPYCYTD!$F$99</definedName>
    <definedName name="QB_ROW_97250" localSheetId="8" hidden="1">RevExpSept!$F$44</definedName>
    <definedName name="QB_ROW_97250" localSheetId="9" hidden="1">RevExpYTD!$F$80</definedName>
    <definedName name="QB_ROW_99250" localSheetId="6" hidden="1">BudvActSept!$F$52</definedName>
    <definedName name="QB_ROW_99250" localSheetId="7" hidden="1">BudvActYTD!$F$101</definedName>
    <definedName name="QB_ROW_99250" localSheetId="5" hidden="1">RevExpPYCSept!$F$51</definedName>
    <definedName name="QB_ROW_99250" localSheetId="0" hidden="1">RevExpPYCYTD!$F$100</definedName>
    <definedName name="QB_ROW_99250" localSheetId="9" hidden="1">RevExpYTD!$F$81</definedName>
    <definedName name="QB_SUBTITLE_3" localSheetId="1" hidden="1">BalSheet!$A$3</definedName>
    <definedName name="QB_SUBTITLE_3" localSheetId="6" hidden="1">BudvActSept!$A$3</definedName>
    <definedName name="QB_SUBTITLE_3" localSheetId="7" hidden="1">BudvActYTD!$A$3</definedName>
    <definedName name="QB_SUBTITLE_3" localSheetId="3" hidden="1">CashFlowsSept!$A$3</definedName>
    <definedName name="QB_SUBTITLE_3" localSheetId="4" hidden="1">CashFlowsYTD!$A$3</definedName>
    <definedName name="QB_SUBTITLE_3" localSheetId="5" hidden="1">RevExpPYCSept!$A$3</definedName>
    <definedName name="QB_SUBTITLE_3" localSheetId="0" hidden="1">RevExpPYCYTD!$A$3</definedName>
    <definedName name="QB_SUBTITLE_3" localSheetId="8" hidden="1">RevExpSept!$A$3</definedName>
    <definedName name="QB_SUBTITLE_3" localSheetId="9" hidden="1">RevExpYTD!$A$3</definedName>
    <definedName name="QB_SUBTITLE_3" localSheetId="2" hidden="1">SummaryBalSheetAccrual!$A$3</definedName>
    <definedName name="QB_TIME_5" localSheetId="1" hidden="1">BalSheet!$M$1</definedName>
    <definedName name="QB_TIME_5" localSheetId="6" hidden="1">BudvActSept!$N$1</definedName>
    <definedName name="QB_TIME_5" localSheetId="7" hidden="1">BudvActYTD!$N$1</definedName>
    <definedName name="QB_TIME_5" localSheetId="3" hidden="1">CashFlowsSept!$F$1</definedName>
    <definedName name="QB_TIME_5" localSheetId="4" hidden="1">CashFlowsYTD!$F$1</definedName>
    <definedName name="QB_TIME_5" localSheetId="5" hidden="1">RevExpPYCSept!$N$1</definedName>
    <definedName name="QB_TIME_5" localSheetId="0" hidden="1">RevExpPYCYTD!$N$1</definedName>
    <definedName name="QB_TIME_5" localSheetId="8" hidden="1">RevExpSept!$H$1</definedName>
    <definedName name="QB_TIME_5" localSheetId="9" hidden="1">RevExpYTD!$AF$1</definedName>
    <definedName name="QB_TIME_5" localSheetId="2" hidden="1">SummaryBalSheetAccrual!$G$1</definedName>
    <definedName name="QB_TITLE_2" localSheetId="1" hidden="1">BalSheet!$A$2</definedName>
    <definedName name="QB_TITLE_2" localSheetId="6" hidden="1">BudvActSept!$A$2</definedName>
    <definedName name="QB_TITLE_2" localSheetId="7" hidden="1">BudvActYTD!$A$2</definedName>
    <definedName name="QB_TITLE_2" localSheetId="3" hidden="1">CashFlowsSept!$A$2</definedName>
    <definedName name="QB_TITLE_2" localSheetId="4" hidden="1">CashFlowsYTD!$A$2</definedName>
    <definedName name="QB_TITLE_2" localSheetId="5" hidden="1">RevExpPYCSept!$A$2</definedName>
    <definedName name="QB_TITLE_2" localSheetId="0" hidden="1">RevExpPYCYTD!$A$2</definedName>
    <definedName name="QB_TITLE_2" localSheetId="8" hidden="1">RevExpSept!$A$2</definedName>
    <definedName name="QB_TITLE_2" localSheetId="9" hidden="1">RevExpYTD!$A$2</definedName>
    <definedName name="QB_TITLE_2" localSheetId="2" hidden="1">SummaryBalSheetAccrual!$A$2</definedName>
    <definedName name="QBCANSUPPORTUPDATE" localSheetId="1">TRUE</definedName>
    <definedName name="QBCANSUPPORTUPDATE" localSheetId="6">TRUE</definedName>
    <definedName name="QBCANSUPPORTUPDATE" localSheetId="7">TRUE</definedName>
    <definedName name="QBCANSUPPORTUPDATE" localSheetId="3">TRUE</definedName>
    <definedName name="QBCANSUPPORTUPDATE" localSheetId="4">TRUE</definedName>
    <definedName name="QBCANSUPPORTUPDATE" localSheetId="5">TRUE</definedName>
    <definedName name="QBCANSUPPORTUPDATE" localSheetId="0">TRUE</definedName>
    <definedName name="QBCANSUPPORTUPDATE" localSheetId="8">TRUE</definedName>
    <definedName name="QBCANSUPPORTUPDATE" localSheetId="9">TRUE</definedName>
    <definedName name="QBCANSUPPORTUPDATE" localSheetId="2">TRUE</definedName>
    <definedName name="QBCOMPANYFILENAME" localSheetId="1">"C:\Users\Accounting\Documents\ACCOUNTING\QBW\MARIN SOCIETY OF ARTISTS 14-15.5 B18-1.QBW"</definedName>
    <definedName name="QBCOMPANYFILENAME" localSheetId="6">"C:\Users\Accounting\Documents\ACCOUNTING\QBW\MARIN SOCIETY OF ARTISTS 14-15.5 B18-1.QBW"</definedName>
    <definedName name="QBCOMPANYFILENAME" localSheetId="7">"C:\Users\Accounting\Documents\ACCOUNTING\QBW\MARIN SOCIETY OF ARTISTS 14-15.5 B18-1.QBW"</definedName>
    <definedName name="QBCOMPANYFILENAME" localSheetId="3">"C:\Users\Accounting\Documents\ACCOUNTING\QBW\MARIN SOCIETY OF ARTISTS 14-15.5 B18-1.QBW"</definedName>
    <definedName name="QBCOMPANYFILENAME" localSheetId="4">"C:\Users\Accounting\Documents\ACCOUNTING\QBW\MARIN SOCIETY OF ARTISTS 14-15.5 B18-1.QBW"</definedName>
    <definedName name="QBCOMPANYFILENAME" localSheetId="5">"C:\Users\Accounting\Documents\ACCOUNTING\QBW\MARIN SOCIETY OF ARTISTS 14-15.5 B18-1.QBW"</definedName>
    <definedName name="QBCOMPANYFILENAME" localSheetId="0">"C:\Users\Accounting\Documents\ACCOUNTING\QBW\MARIN SOCIETY OF ARTISTS 14-15.5 B18-1.QBW"</definedName>
    <definedName name="QBCOMPANYFILENAME" localSheetId="8">"C:\Users\Accounting\Documents\ACCOUNTING\QBW\MARIN SOCIETY OF ARTISTS 14-15.5 B18-1.QBW"</definedName>
    <definedName name="QBCOMPANYFILENAME" localSheetId="9">"C:\Users\Accounting\Documents\ACCOUNTING\QBW\MARIN SOCIETY OF ARTISTS 14-15.5 B18-1.QBW"</definedName>
    <definedName name="QBCOMPANYFILENAME" localSheetId="2">"C:\Users\Accounting\Documents\ACCOUNTING\QBW\MARIN SOCIETY OF ARTISTS 14-15.5 B18-1.QBW"</definedName>
    <definedName name="QBENDDATE" localSheetId="1">20190930</definedName>
    <definedName name="QBENDDATE" localSheetId="6">20190930</definedName>
    <definedName name="QBENDDATE" localSheetId="7">20190930</definedName>
    <definedName name="QBENDDATE" localSheetId="3">20190930</definedName>
    <definedName name="QBENDDATE" localSheetId="4">20190930</definedName>
    <definedName name="QBENDDATE" localSheetId="5">20190930</definedName>
    <definedName name="QBENDDATE" localSheetId="0">20190930</definedName>
    <definedName name="QBENDDATE" localSheetId="8">20190930</definedName>
    <definedName name="QBENDDATE" localSheetId="9">20190930</definedName>
    <definedName name="QBENDDATE" localSheetId="2">20190930</definedName>
    <definedName name="QBHEADERSONSCREEN" localSheetId="1">TRUE</definedName>
    <definedName name="QBHEADERSONSCREEN" localSheetId="6">TRUE</definedName>
    <definedName name="QBHEADERSONSCREEN" localSheetId="7">TRUE</definedName>
    <definedName name="QBHEADERSONSCREEN" localSheetId="3">TRUE</definedName>
    <definedName name="QBHEADERSONSCREEN" localSheetId="4">TRUE</definedName>
    <definedName name="QBHEADERSONSCREEN" localSheetId="5">TRUE</definedName>
    <definedName name="QBHEADERSONSCREEN" localSheetId="0">TRUE</definedName>
    <definedName name="QBHEADERSONSCREEN" localSheetId="8">TRUE</definedName>
    <definedName name="QBHEADERSONSCREEN" localSheetId="9">TRUE</definedName>
    <definedName name="QBHEADERSONSCREEN" localSheetId="2">TRUE</definedName>
    <definedName name="QBMETADATASIZE" localSheetId="1">5785</definedName>
    <definedName name="QBMETADATASIZE" localSheetId="6">5785</definedName>
    <definedName name="QBMETADATASIZE" localSheetId="7">5785</definedName>
    <definedName name="QBMETADATASIZE" localSheetId="3">5785</definedName>
    <definedName name="QBMETADATASIZE" localSheetId="4">5785</definedName>
    <definedName name="QBMETADATASIZE" localSheetId="5">5785</definedName>
    <definedName name="QBMETADATASIZE" localSheetId="0">5785</definedName>
    <definedName name="QBMETADATASIZE" localSheetId="8">5785</definedName>
    <definedName name="QBMETADATASIZE" localSheetId="9">5785</definedName>
    <definedName name="QBMETADATASIZE" localSheetId="2">5785</definedName>
    <definedName name="QBPRESERVECOLOR" localSheetId="1">TRUE</definedName>
    <definedName name="QBPRESERVECOLOR" localSheetId="6">TRUE</definedName>
    <definedName name="QBPRESERVECOLOR" localSheetId="7">TRUE</definedName>
    <definedName name="QBPRESERVECOLOR" localSheetId="3">TRUE</definedName>
    <definedName name="QBPRESERVECOLOR" localSheetId="4">TRUE</definedName>
    <definedName name="QBPRESERVECOLOR" localSheetId="5">TRUE</definedName>
    <definedName name="QBPRESERVECOLOR" localSheetId="0">TRUE</definedName>
    <definedName name="QBPRESERVECOLOR" localSheetId="8">TRUE</definedName>
    <definedName name="QBPRESERVECOLOR" localSheetId="9">TRUE</definedName>
    <definedName name="QBPRESERVECOLOR" localSheetId="2">TRUE</definedName>
    <definedName name="QBPRESERVEFONT" localSheetId="1">TRUE</definedName>
    <definedName name="QBPRESERVEFONT" localSheetId="6">TRUE</definedName>
    <definedName name="QBPRESERVEFONT" localSheetId="7">TRUE</definedName>
    <definedName name="QBPRESERVEFONT" localSheetId="3">TRUE</definedName>
    <definedName name="QBPRESERVEFONT" localSheetId="4">TRUE</definedName>
    <definedName name="QBPRESERVEFONT" localSheetId="5">TRUE</definedName>
    <definedName name="QBPRESERVEFONT" localSheetId="0">TRUE</definedName>
    <definedName name="QBPRESERVEFONT" localSheetId="8">TRUE</definedName>
    <definedName name="QBPRESERVEFONT" localSheetId="9">TRUE</definedName>
    <definedName name="QBPRESERVEFONT" localSheetId="2">TRUE</definedName>
    <definedName name="QBPRESERVEROWHEIGHT" localSheetId="1">TRUE</definedName>
    <definedName name="QBPRESERVEROWHEIGHT" localSheetId="6">TRUE</definedName>
    <definedName name="QBPRESERVEROWHEIGHT" localSheetId="7">TRUE</definedName>
    <definedName name="QBPRESERVEROWHEIGHT" localSheetId="3">TRUE</definedName>
    <definedName name="QBPRESERVEROWHEIGHT" localSheetId="4">TRUE</definedName>
    <definedName name="QBPRESERVEROWHEIGHT" localSheetId="5">TRUE</definedName>
    <definedName name="QBPRESERVEROWHEIGHT" localSheetId="0">TRUE</definedName>
    <definedName name="QBPRESERVEROWHEIGHT" localSheetId="8">TRUE</definedName>
    <definedName name="QBPRESERVEROWHEIGHT" localSheetId="9">TRUE</definedName>
    <definedName name="QBPRESERVEROWHEIGHT" localSheetId="2">TRUE</definedName>
    <definedName name="QBPRESERVESPACE" localSheetId="1">TRUE</definedName>
    <definedName name="QBPRESERVESPACE" localSheetId="6">TRUE</definedName>
    <definedName name="QBPRESERVESPACE" localSheetId="7">TRUE</definedName>
    <definedName name="QBPRESERVESPACE" localSheetId="3">TRUE</definedName>
    <definedName name="QBPRESERVESPACE" localSheetId="4">TRUE</definedName>
    <definedName name="QBPRESERVESPACE" localSheetId="5">TRUE</definedName>
    <definedName name="QBPRESERVESPACE" localSheetId="0">TRUE</definedName>
    <definedName name="QBPRESERVESPACE" localSheetId="8">TRUE</definedName>
    <definedName name="QBPRESERVESPACE" localSheetId="9">TRUE</definedName>
    <definedName name="QBPRESERVESPACE" localSheetId="2">TRUE</definedName>
    <definedName name="QBREPORTCOLAXIS" localSheetId="1">6</definedName>
    <definedName name="QBREPORTCOLAXIS" localSheetId="6">0</definedName>
    <definedName name="QBREPORTCOLAXIS" localSheetId="7">0</definedName>
    <definedName name="QBREPORTCOLAXIS" localSheetId="3">0</definedName>
    <definedName name="QBREPORTCOLAXIS" localSheetId="4">0</definedName>
    <definedName name="QBREPORTCOLAXIS" localSheetId="5">0</definedName>
    <definedName name="QBREPORTCOLAXIS" localSheetId="0">0</definedName>
    <definedName name="QBREPORTCOLAXIS" localSheetId="8">6</definedName>
    <definedName name="QBREPORTCOLAXIS" localSheetId="9">6</definedName>
    <definedName name="QBREPORTCOLAXIS" localSheetId="2">0</definedName>
    <definedName name="QBREPORTCOMPANYID" localSheetId="1">"667196ed178a40569328978be6dcfedf"</definedName>
    <definedName name="QBREPORTCOMPANYID" localSheetId="6">"667196ed178a40569328978be6dcfedf"</definedName>
    <definedName name="QBREPORTCOMPANYID" localSheetId="7">"667196ed178a40569328978be6dcfedf"</definedName>
    <definedName name="QBREPORTCOMPANYID" localSheetId="3">"667196ed178a40569328978be6dcfedf"</definedName>
    <definedName name="QBREPORTCOMPANYID" localSheetId="4">"667196ed178a40569328978be6dcfedf"</definedName>
    <definedName name="QBREPORTCOMPANYID" localSheetId="5">"667196ed178a40569328978be6dcfedf"</definedName>
    <definedName name="QBREPORTCOMPANYID" localSheetId="0">"667196ed178a40569328978be6dcfedf"</definedName>
    <definedName name="QBREPORTCOMPANYID" localSheetId="8">"667196ed178a40569328978be6dcfedf"</definedName>
    <definedName name="QBREPORTCOMPANYID" localSheetId="9">"667196ed178a40569328978be6dcfedf"</definedName>
    <definedName name="QBREPORTCOMPANYID" localSheetId="2">"667196ed178a40569328978be6dcfedf"</definedName>
    <definedName name="QBREPORTCOMPARECOL_ANNUALBUDGET" localSheetId="1">FALSE</definedName>
    <definedName name="QBREPORTCOMPARECOL_ANNUALBUDGET" localSheetId="6">FALSE</definedName>
    <definedName name="QBREPORTCOMPARECOL_ANNUALBUDGET" localSheetId="7">FALSE</definedName>
    <definedName name="QBREPORTCOMPARECOL_ANNUALBUDGET" localSheetId="3">FALSE</definedName>
    <definedName name="QBREPORTCOMPARECOL_ANNUALBUDGET" localSheetId="4">FALSE</definedName>
    <definedName name="QBREPORTCOMPARECOL_ANNUALBUDGET" localSheetId="5">FALSE</definedName>
    <definedName name="QBREPORTCOMPARECOL_ANNUALBUDGET" localSheetId="0">FALSE</definedName>
    <definedName name="QBREPORTCOMPARECOL_ANNUALBUDGET" localSheetId="8">FALSE</definedName>
    <definedName name="QBREPORTCOMPARECOL_ANNUALBUDGET" localSheetId="9">FALSE</definedName>
    <definedName name="QBREPORTCOMPARECOL_ANNUALBUDGET" localSheetId="2">FALSE</definedName>
    <definedName name="QBREPORTCOMPARECOL_AVGCOGS" localSheetId="1">FALSE</definedName>
    <definedName name="QBREPORTCOMPARECOL_AVGCOGS" localSheetId="6">FALSE</definedName>
    <definedName name="QBREPORTCOMPARECOL_AVGCOGS" localSheetId="7">FALSE</definedName>
    <definedName name="QBREPORTCOMPARECOL_AVGCOGS" localSheetId="3">FALSE</definedName>
    <definedName name="QBREPORTCOMPARECOL_AVGCOGS" localSheetId="4">FALSE</definedName>
    <definedName name="QBREPORTCOMPARECOL_AVGCOGS" localSheetId="5">FALSE</definedName>
    <definedName name="QBREPORTCOMPARECOL_AVGCOGS" localSheetId="0">FALSE</definedName>
    <definedName name="QBREPORTCOMPARECOL_AVGCOGS" localSheetId="8">FALSE</definedName>
    <definedName name="QBREPORTCOMPARECOL_AVGCOGS" localSheetId="9">FALSE</definedName>
    <definedName name="QBREPORTCOMPARECOL_AVGCOGS" localSheetId="2">FALSE</definedName>
    <definedName name="QBREPORTCOMPARECOL_AVGPRICE" localSheetId="1">FALSE</definedName>
    <definedName name="QBREPORTCOMPARECOL_AVGPRICE" localSheetId="6">FALSE</definedName>
    <definedName name="QBREPORTCOMPARECOL_AVGPRICE" localSheetId="7">FALSE</definedName>
    <definedName name="QBREPORTCOMPARECOL_AVGPRICE" localSheetId="3">FALSE</definedName>
    <definedName name="QBREPORTCOMPARECOL_AVGPRICE" localSheetId="4">FALSE</definedName>
    <definedName name="QBREPORTCOMPARECOL_AVGPRICE" localSheetId="5">FALSE</definedName>
    <definedName name="QBREPORTCOMPARECOL_AVGPRICE" localSheetId="0">FALSE</definedName>
    <definedName name="QBREPORTCOMPARECOL_AVGPRICE" localSheetId="8">FALSE</definedName>
    <definedName name="QBREPORTCOMPARECOL_AVGPRICE" localSheetId="9">FALSE</definedName>
    <definedName name="QBREPORTCOMPARECOL_AVGPRICE" localSheetId="2">FALSE</definedName>
    <definedName name="QBREPORTCOMPARECOL_BUDDIFF" localSheetId="1">FALSE</definedName>
    <definedName name="QBREPORTCOMPARECOL_BUDDIFF" localSheetId="6">TRUE</definedName>
    <definedName name="QBREPORTCOMPARECOL_BUDDIFF" localSheetId="7">TRUE</definedName>
    <definedName name="QBREPORTCOMPARECOL_BUDDIFF" localSheetId="3">FALSE</definedName>
    <definedName name="QBREPORTCOMPARECOL_BUDDIFF" localSheetId="4">FALSE</definedName>
    <definedName name="QBREPORTCOMPARECOL_BUDDIFF" localSheetId="5">FALSE</definedName>
    <definedName name="QBREPORTCOMPARECOL_BUDDIFF" localSheetId="0">FALSE</definedName>
    <definedName name="QBREPORTCOMPARECOL_BUDDIFF" localSheetId="8">FALSE</definedName>
    <definedName name="QBREPORTCOMPARECOL_BUDDIFF" localSheetId="9">FALSE</definedName>
    <definedName name="QBREPORTCOMPARECOL_BUDDIFF" localSheetId="2">FALSE</definedName>
    <definedName name="QBREPORTCOMPARECOL_BUDGET" localSheetId="1">FALSE</definedName>
    <definedName name="QBREPORTCOMPARECOL_BUDGET" localSheetId="6">TRUE</definedName>
    <definedName name="QBREPORTCOMPARECOL_BUDGET" localSheetId="7">TRUE</definedName>
    <definedName name="QBREPORTCOMPARECOL_BUDGET" localSheetId="3">FALSE</definedName>
    <definedName name="QBREPORTCOMPARECOL_BUDGET" localSheetId="4">FALSE</definedName>
    <definedName name="QBREPORTCOMPARECOL_BUDGET" localSheetId="5">FALSE</definedName>
    <definedName name="QBREPORTCOMPARECOL_BUDGET" localSheetId="0">FALSE</definedName>
    <definedName name="QBREPORTCOMPARECOL_BUDGET" localSheetId="8">FALSE</definedName>
    <definedName name="QBREPORTCOMPARECOL_BUDGET" localSheetId="9">FALSE</definedName>
    <definedName name="QBREPORTCOMPARECOL_BUDGET" localSheetId="2">FALSE</definedName>
    <definedName name="QBREPORTCOMPARECOL_BUDPCT" localSheetId="1">FALSE</definedName>
    <definedName name="QBREPORTCOMPARECOL_BUDPCT" localSheetId="6">TRUE</definedName>
    <definedName name="QBREPORTCOMPARECOL_BUDPCT" localSheetId="7">TRUE</definedName>
    <definedName name="QBREPORTCOMPARECOL_BUDPCT" localSheetId="3">FALSE</definedName>
    <definedName name="QBREPORTCOMPARECOL_BUDPCT" localSheetId="4">FALSE</definedName>
    <definedName name="QBREPORTCOMPARECOL_BUDPCT" localSheetId="5">FALSE</definedName>
    <definedName name="QBREPORTCOMPARECOL_BUDPCT" localSheetId="0">FALSE</definedName>
    <definedName name="QBREPORTCOMPARECOL_BUDPCT" localSheetId="8">FALSE</definedName>
    <definedName name="QBREPORTCOMPARECOL_BUDPCT" localSheetId="9">FALSE</definedName>
    <definedName name="QBREPORTCOMPARECOL_BUDPCT" localSheetId="2">FALSE</definedName>
    <definedName name="QBREPORTCOMPARECOL_COGS" localSheetId="1">FALSE</definedName>
    <definedName name="QBREPORTCOMPARECOL_COGS" localSheetId="6">FALSE</definedName>
    <definedName name="QBREPORTCOMPARECOL_COGS" localSheetId="7">FALSE</definedName>
    <definedName name="QBREPORTCOMPARECOL_COGS" localSheetId="3">FALSE</definedName>
    <definedName name="QBREPORTCOMPARECOL_COGS" localSheetId="4">FALSE</definedName>
    <definedName name="QBREPORTCOMPARECOL_COGS" localSheetId="5">FALSE</definedName>
    <definedName name="QBREPORTCOMPARECOL_COGS" localSheetId="0">FALSE</definedName>
    <definedName name="QBREPORTCOMPARECOL_COGS" localSheetId="8">FALSE</definedName>
    <definedName name="QBREPORTCOMPARECOL_COGS" localSheetId="9">FALSE</definedName>
    <definedName name="QBREPORTCOMPARECOL_COGS" localSheetId="2">FALSE</definedName>
    <definedName name="QBREPORTCOMPARECOL_EXCLUDEAMOUNT" localSheetId="1">FALSE</definedName>
    <definedName name="QBREPORTCOMPARECOL_EXCLUDEAMOUNT" localSheetId="6">FALSE</definedName>
    <definedName name="QBREPORTCOMPARECOL_EXCLUDEAMOUNT" localSheetId="7">FALSE</definedName>
    <definedName name="QBREPORTCOMPARECOL_EXCLUDEAMOUNT" localSheetId="3">FALSE</definedName>
    <definedName name="QBREPORTCOMPARECOL_EXCLUDEAMOUNT" localSheetId="4">FALSE</definedName>
    <definedName name="QBREPORTCOMPARECOL_EXCLUDEAMOUNT" localSheetId="5">FALSE</definedName>
    <definedName name="QBREPORTCOMPARECOL_EXCLUDEAMOUNT" localSheetId="0">FALSE</definedName>
    <definedName name="QBREPORTCOMPARECOL_EXCLUDEAMOUNT" localSheetId="8">FALSE</definedName>
    <definedName name="QBREPORTCOMPARECOL_EXCLUDEAMOUNT" localSheetId="9">FALSE</definedName>
    <definedName name="QBREPORTCOMPARECOL_EXCLUDEAMOUNT" localSheetId="2">FALSE</definedName>
    <definedName name="QBREPORTCOMPARECOL_EXCLUDECURPERIOD" localSheetId="1">FALSE</definedName>
    <definedName name="QBREPORTCOMPARECOL_EXCLUDECURPERIOD" localSheetId="6">FALSE</definedName>
    <definedName name="QBREPORTCOMPARECOL_EXCLUDECURPERIOD" localSheetId="7">FALSE</definedName>
    <definedName name="QBREPORTCOMPARECOL_EXCLUDECURPERIOD" localSheetId="3">FALSE</definedName>
    <definedName name="QBREPORTCOMPARECOL_EXCLUDECURPERIOD" localSheetId="4">FALSE</definedName>
    <definedName name="QBREPORTCOMPARECOL_EXCLUDECURPERIOD" localSheetId="5">FALSE</definedName>
    <definedName name="QBREPORTCOMPARECOL_EXCLUDECURPERIOD" localSheetId="0">FALSE</definedName>
    <definedName name="QBREPORTCOMPARECOL_EXCLUDECURPERIOD" localSheetId="8">FALSE</definedName>
    <definedName name="QBREPORTCOMPARECOL_EXCLUDECURPERIOD" localSheetId="9">FALSE</definedName>
    <definedName name="QBREPORTCOMPARECOL_EXCLUDECURPERIOD" localSheetId="2">FALSE</definedName>
    <definedName name="QBREPORTCOMPARECOL_FORECAST" localSheetId="1">FALSE</definedName>
    <definedName name="QBREPORTCOMPARECOL_FORECAST" localSheetId="6">FALSE</definedName>
    <definedName name="QBREPORTCOMPARECOL_FORECAST" localSheetId="7">FALSE</definedName>
    <definedName name="QBREPORTCOMPARECOL_FORECAST" localSheetId="3">FALSE</definedName>
    <definedName name="QBREPORTCOMPARECOL_FORECAST" localSheetId="4">FALSE</definedName>
    <definedName name="QBREPORTCOMPARECOL_FORECAST" localSheetId="5">FALSE</definedName>
    <definedName name="QBREPORTCOMPARECOL_FORECAST" localSheetId="0">FALSE</definedName>
    <definedName name="QBREPORTCOMPARECOL_FORECAST" localSheetId="8">FALSE</definedName>
    <definedName name="QBREPORTCOMPARECOL_FORECAST" localSheetId="9">FALSE</definedName>
    <definedName name="QBREPORTCOMPARECOL_FORECAST" localSheetId="2">FALSE</definedName>
    <definedName name="QBREPORTCOMPARECOL_GROSSMARGIN" localSheetId="1">FALSE</definedName>
    <definedName name="QBREPORTCOMPARECOL_GROSSMARGIN" localSheetId="6">FALSE</definedName>
    <definedName name="QBREPORTCOMPARECOL_GROSSMARGIN" localSheetId="7">FALSE</definedName>
    <definedName name="QBREPORTCOMPARECOL_GROSSMARGIN" localSheetId="3">FALSE</definedName>
    <definedName name="QBREPORTCOMPARECOL_GROSSMARGIN" localSheetId="4">FALSE</definedName>
    <definedName name="QBREPORTCOMPARECOL_GROSSMARGIN" localSheetId="5">FALSE</definedName>
    <definedName name="QBREPORTCOMPARECOL_GROSSMARGIN" localSheetId="0">FALSE</definedName>
    <definedName name="QBREPORTCOMPARECOL_GROSSMARGIN" localSheetId="8">FALSE</definedName>
    <definedName name="QBREPORTCOMPARECOL_GROSSMARGIN" localSheetId="9">FALSE</definedName>
    <definedName name="QBREPORTCOMPARECOL_GROSSMARGIN" localSheetId="2">FALSE</definedName>
    <definedName name="QBREPORTCOMPARECOL_GROSSMARGINPCT" localSheetId="1">FALSE</definedName>
    <definedName name="QBREPORTCOMPARECOL_GROSSMARGINPCT" localSheetId="6">FALSE</definedName>
    <definedName name="QBREPORTCOMPARECOL_GROSSMARGINPCT" localSheetId="7">FALSE</definedName>
    <definedName name="QBREPORTCOMPARECOL_GROSSMARGINPCT" localSheetId="3">FALSE</definedName>
    <definedName name="QBREPORTCOMPARECOL_GROSSMARGINPCT" localSheetId="4">FALSE</definedName>
    <definedName name="QBREPORTCOMPARECOL_GROSSMARGINPCT" localSheetId="5">FALSE</definedName>
    <definedName name="QBREPORTCOMPARECOL_GROSSMARGINPCT" localSheetId="0">FALSE</definedName>
    <definedName name="QBREPORTCOMPARECOL_GROSSMARGINPCT" localSheetId="8">FALSE</definedName>
    <definedName name="QBREPORTCOMPARECOL_GROSSMARGINPCT" localSheetId="9">FALSE</definedName>
    <definedName name="QBREPORTCOMPARECOL_GROSSMARGINPCT" localSheetId="2">FALSE</definedName>
    <definedName name="QBREPORTCOMPARECOL_HOURS" localSheetId="1">FALSE</definedName>
    <definedName name="QBREPORTCOMPARECOL_HOURS" localSheetId="6">FALSE</definedName>
    <definedName name="QBREPORTCOMPARECOL_HOURS" localSheetId="7">FALSE</definedName>
    <definedName name="QBREPORTCOMPARECOL_HOURS" localSheetId="3">FALSE</definedName>
    <definedName name="QBREPORTCOMPARECOL_HOURS" localSheetId="4">FALSE</definedName>
    <definedName name="QBREPORTCOMPARECOL_HOURS" localSheetId="5">FALSE</definedName>
    <definedName name="QBREPORTCOMPARECOL_HOURS" localSheetId="0">FALSE</definedName>
    <definedName name="QBREPORTCOMPARECOL_HOURS" localSheetId="8">FALSE</definedName>
    <definedName name="QBREPORTCOMPARECOL_HOURS" localSheetId="9">FALSE</definedName>
    <definedName name="QBREPORTCOMPARECOL_HOURS" localSheetId="2">FALSE</definedName>
    <definedName name="QBREPORTCOMPARECOL_PCTCOL" localSheetId="1">FALSE</definedName>
    <definedName name="QBREPORTCOMPARECOL_PCTCOL" localSheetId="6">FALSE</definedName>
    <definedName name="QBREPORTCOMPARECOL_PCTCOL" localSheetId="7">FALSE</definedName>
    <definedName name="QBREPORTCOMPARECOL_PCTCOL" localSheetId="3">FALSE</definedName>
    <definedName name="QBREPORTCOMPARECOL_PCTCOL" localSheetId="4">FALSE</definedName>
    <definedName name="QBREPORTCOMPARECOL_PCTCOL" localSheetId="5">FALSE</definedName>
    <definedName name="QBREPORTCOMPARECOL_PCTCOL" localSheetId="0">FALSE</definedName>
    <definedName name="QBREPORTCOMPARECOL_PCTCOL" localSheetId="8">FALSE</definedName>
    <definedName name="QBREPORTCOMPARECOL_PCTCOL" localSheetId="9">FALSE</definedName>
    <definedName name="QBREPORTCOMPARECOL_PCTCOL" localSheetId="2">FALSE</definedName>
    <definedName name="QBREPORTCOMPARECOL_PCTEXPENSE" localSheetId="1">FALSE</definedName>
    <definedName name="QBREPORTCOMPARECOL_PCTEXPENSE" localSheetId="6">FALSE</definedName>
    <definedName name="QBREPORTCOMPARECOL_PCTEXPENSE" localSheetId="7">FALSE</definedName>
    <definedName name="QBREPORTCOMPARECOL_PCTEXPENSE" localSheetId="3">FALSE</definedName>
    <definedName name="QBREPORTCOMPARECOL_PCTEXPENSE" localSheetId="4">FALSE</definedName>
    <definedName name="QBREPORTCOMPARECOL_PCTEXPENSE" localSheetId="5">FALSE</definedName>
    <definedName name="QBREPORTCOMPARECOL_PCTEXPENSE" localSheetId="0">FALSE</definedName>
    <definedName name="QBREPORTCOMPARECOL_PCTEXPENSE" localSheetId="8">FALSE</definedName>
    <definedName name="QBREPORTCOMPARECOL_PCTEXPENSE" localSheetId="9">FALSE</definedName>
    <definedName name="QBREPORTCOMPARECOL_PCTEXPENSE" localSheetId="2">FALSE</definedName>
    <definedName name="QBREPORTCOMPARECOL_PCTINCOME" localSheetId="1">FALSE</definedName>
    <definedName name="QBREPORTCOMPARECOL_PCTINCOME" localSheetId="6">FALSE</definedName>
    <definedName name="QBREPORTCOMPARECOL_PCTINCOME" localSheetId="7">FALSE</definedName>
    <definedName name="QBREPORTCOMPARECOL_PCTINCOME" localSheetId="3">FALSE</definedName>
    <definedName name="QBREPORTCOMPARECOL_PCTINCOME" localSheetId="4">FALSE</definedName>
    <definedName name="QBREPORTCOMPARECOL_PCTINCOME" localSheetId="5">FALSE</definedName>
    <definedName name="QBREPORTCOMPARECOL_PCTINCOME" localSheetId="0">FALSE</definedName>
    <definedName name="QBREPORTCOMPARECOL_PCTINCOME" localSheetId="8">FALSE</definedName>
    <definedName name="QBREPORTCOMPARECOL_PCTINCOME" localSheetId="9">FALSE</definedName>
    <definedName name="QBREPORTCOMPARECOL_PCTINCOME" localSheetId="2">FALSE</definedName>
    <definedName name="QBREPORTCOMPARECOL_PCTOFSALES" localSheetId="1">FALSE</definedName>
    <definedName name="QBREPORTCOMPARECOL_PCTOFSALES" localSheetId="6">FALSE</definedName>
    <definedName name="QBREPORTCOMPARECOL_PCTOFSALES" localSheetId="7">FALSE</definedName>
    <definedName name="QBREPORTCOMPARECOL_PCTOFSALES" localSheetId="3">FALSE</definedName>
    <definedName name="QBREPORTCOMPARECOL_PCTOFSALES" localSheetId="4">FALSE</definedName>
    <definedName name="QBREPORTCOMPARECOL_PCTOFSALES" localSheetId="5">FALSE</definedName>
    <definedName name="QBREPORTCOMPARECOL_PCTOFSALES" localSheetId="0">FALSE</definedName>
    <definedName name="QBREPORTCOMPARECOL_PCTOFSALES" localSheetId="8">FALSE</definedName>
    <definedName name="QBREPORTCOMPARECOL_PCTOFSALES" localSheetId="9">FALSE</definedName>
    <definedName name="QBREPORTCOMPARECOL_PCTOFSALES" localSheetId="2">FALSE</definedName>
    <definedName name="QBREPORTCOMPARECOL_PCTROW" localSheetId="1">FALSE</definedName>
    <definedName name="QBREPORTCOMPARECOL_PCTROW" localSheetId="6">FALSE</definedName>
    <definedName name="QBREPORTCOMPARECOL_PCTROW" localSheetId="7">FALSE</definedName>
    <definedName name="QBREPORTCOMPARECOL_PCTROW" localSheetId="3">FALSE</definedName>
    <definedName name="QBREPORTCOMPARECOL_PCTROW" localSheetId="4">FALSE</definedName>
    <definedName name="QBREPORTCOMPARECOL_PCTROW" localSheetId="5">FALSE</definedName>
    <definedName name="QBREPORTCOMPARECOL_PCTROW" localSheetId="0">FALSE</definedName>
    <definedName name="QBREPORTCOMPARECOL_PCTROW" localSheetId="8">FALSE</definedName>
    <definedName name="QBREPORTCOMPARECOL_PCTROW" localSheetId="9">FALSE</definedName>
    <definedName name="QBREPORTCOMPARECOL_PCTROW" localSheetId="2">FALSE</definedName>
    <definedName name="QBREPORTCOMPARECOL_PPDIFF" localSheetId="1">FALSE</definedName>
    <definedName name="QBREPORTCOMPARECOL_PPDIFF" localSheetId="6">FALSE</definedName>
    <definedName name="QBREPORTCOMPARECOL_PPDIFF" localSheetId="7">FALSE</definedName>
    <definedName name="QBREPORTCOMPARECOL_PPDIFF" localSheetId="3">FALSE</definedName>
    <definedName name="QBREPORTCOMPARECOL_PPDIFF" localSheetId="4">FALSE</definedName>
    <definedName name="QBREPORTCOMPARECOL_PPDIFF" localSheetId="5">FALSE</definedName>
    <definedName name="QBREPORTCOMPARECOL_PPDIFF" localSheetId="0">FALSE</definedName>
    <definedName name="QBREPORTCOMPARECOL_PPDIFF" localSheetId="8">FALSE</definedName>
    <definedName name="QBREPORTCOMPARECOL_PPDIFF" localSheetId="9">FALSE</definedName>
    <definedName name="QBREPORTCOMPARECOL_PPDIFF" localSheetId="2">FALSE</definedName>
    <definedName name="QBREPORTCOMPARECOL_PPPCT" localSheetId="1">FALSE</definedName>
    <definedName name="QBREPORTCOMPARECOL_PPPCT" localSheetId="6">FALSE</definedName>
    <definedName name="QBREPORTCOMPARECOL_PPPCT" localSheetId="7">FALSE</definedName>
    <definedName name="QBREPORTCOMPARECOL_PPPCT" localSheetId="3">FALSE</definedName>
    <definedName name="QBREPORTCOMPARECOL_PPPCT" localSheetId="4">FALSE</definedName>
    <definedName name="QBREPORTCOMPARECOL_PPPCT" localSheetId="5">FALSE</definedName>
    <definedName name="QBREPORTCOMPARECOL_PPPCT" localSheetId="0">FALSE</definedName>
    <definedName name="QBREPORTCOMPARECOL_PPPCT" localSheetId="8">FALSE</definedName>
    <definedName name="QBREPORTCOMPARECOL_PPPCT" localSheetId="9">FALSE</definedName>
    <definedName name="QBREPORTCOMPARECOL_PPPCT" localSheetId="2">FALSE</definedName>
    <definedName name="QBREPORTCOMPARECOL_PREVPERIOD" localSheetId="1">FALSE</definedName>
    <definedName name="QBREPORTCOMPARECOL_PREVPERIOD" localSheetId="6">FALSE</definedName>
    <definedName name="QBREPORTCOMPARECOL_PREVPERIOD" localSheetId="7">FALSE</definedName>
    <definedName name="QBREPORTCOMPARECOL_PREVPERIOD" localSheetId="3">FALSE</definedName>
    <definedName name="QBREPORTCOMPARECOL_PREVPERIOD" localSheetId="4">FALSE</definedName>
    <definedName name="QBREPORTCOMPARECOL_PREVPERIOD" localSheetId="5">FALSE</definedName>
    <definedName name="QBREPORTCOMPARECOL_PREVPERIOD" localSheetId="0">FALSE</definedName>
    <definedName name="QBREPORTCOMPARECOL_PREVPERIOD" localSheetId="8">FALSE</definedName>
    <definedName name="QBREPORTCOMPARECOL_PREVPERIOD" localSheetId="9">FALSE</definedName>
    <definedName name="QBREPORTCOMPARECOL_PREVPERIOD" localSheetId="2">FALSE</definedName>
    <definedName name="QBREPORTCOMPARECOL_PREVYEAR" localSheetId="1">TRUE</definedName>
    <definedName name="QBREPORTCOMPARECOL_PREVYEAR" localSheetId="6">FALSE</definedName>
    <definedName name="QBREPORTCOMPARECOL_PREVYEAR" localSheetId="7">FALSE</definedName>
    <definedName name="QBREPORTCOMPARECOL_PREVYEAR" localSheetId="3">FALSE</definedName>
    <definedName name="QBREPORTCOMPARECOL_PREVYEAR" localSheetId="4">FALSE</definedName>
    <definedName name="QBREPORTCOMPARECOL_PREVYEAR" localSheetId="5">TRUE</definedName>
    <definedName name="QBREPORTCOMPARECOL_PREVYEAR" localSheetId="0">TRUE</definedName>
    <definedName name="QBREPORTCOMPARECOL_PREVYEAR" localSheetId="8">FALSE</definedName>
    <definedName name="QBREPORTCOMPARECOL_PREVYEAR" localSheetId="9">FALSE</definedName>
    <definedName name="QBREPORTCOMPARECOL_PREVYEAR" localSheetId="2">FALSE</definedName>
    <definedName name="QBREPORTCOMPARECOL_PYDIFF" localSheetId="1">TRUE</definedName>
    <definedName name="QBREPORTCOMPARECOL_PYDIFF" localSheetId="6">FALSE</definedName>
    <definedName name="QBREPORTCOMPARECOL_PYDIFF" localSheetId="7">FALSE</definedName>
    <definedName name="QBREPORTCOMPARECOL_PYDIFF" localSheetId="3">FALSE</definedName>
    <definedName name="QBREPORTCOMPARECOL_PYDIFF" localSheetId="4">FALSE</definedName>
    <definedName name="QBREPORTCOMPARECOL_PYDIFF" localSheetId="5">TRUE</definedName>
    <definedName name="QBREPORTCOMPARECOL_PYDIFF" localSheetId="0">TRUE</definedName>
    <definedName name="QBREPORTCOMPARECOL_PYDIFF" localSheetId="8">FALSE</definedName>
    <definedName name="QBREPORTCOMPARECOL_PYDIFF" localSheetId="9">FALSE</definedName>
    <definedName name="QBREPORTCOMPARECOL_PYDIFF" localSheetId="2">FALSE</definedName>
    <definedName name="QBREPORTCOMPARECOL_PYPCT" localSheetId="1">TRUE</definedName>
    <definedName name="QBREPORTCOMPARECOL_PYPCT" localSheetId="6">FALSE</definedName>
    <definedName name="QBREPORTCOMPARECOL_PYPCT" localSheetId="7">FALSE</definedName>
    <definedName name="QBREPORTCOMPARECOL_PYPCT" localSheetId="3">FALSE</definedName>
    <definedName name="QBREPORTCOMPARECOL_PYPCT" localSheetId="4">FALSE</definedName>
    <definedName name="QBREPORTCOMPARECOL_PYPCT" localSheetId="5">TRUE</definedName>
    <definedName name="QBREPORTCOMPARECOL_PYPCT" localSheetId="0">TRUE</definedName>
    <definedName name="QBREPORTCOMPARECOL_PYPCT" localSheetId="8">FALSE</definedName>
    <definedName name="QBREPORTCOMPARECOL_PYPCT" localSheetId="9">FALSE</definedName>
    <definedName name="QBREPORTCOMPARECOL_PYPCT" localSheetId="2">FALSE</definedName>
    <definedName name="QBREPORTCOMPARECOL_QTY" localSheetId="1">FALSE</definedName>
    <definedName name="QBREPORTCOMPARECOL_QTY" localSheetId="6">FALSE</definedName>
    <definedName name="QBREPORTCOMPARECOL_QTY" localSheetId="7">FALSE</definedName>
    <definedName name="QBREPORTCOMPARECOL_QTY" localSheetId="3">FALSE</definedName>
    <definedName name="QBREPORTCOMPARECOL_QTY" localSheetId="4">FALSE</definedName>
    <definedName name="QBREPORTCOMPARECOL_QTY" localSheetId="5">FALSE</definedName>
    <definedName name="QBREPORTCOMPARECOL_QTY" localSheetId="0">FALSE</definedName>
    <definedName name="QBREPORTCOMPARECOL_QTY" localSheetId="8">FALSE</definedName>
    <definedName name="QBREPORTCOMPARECOL_QTY" localSheetId="9">FALSE</definedName>
    <definedName name="QBREPORTCOMPARECOL_QTY" localSheetId="2">FALSE</definedName>
    <definedName name="QBREPORTCOMPARECOL_RATE" localSheetId="1">FALSE</definedName>
    <definedName name="QBREPORTCOMPARECOL_RATE" localSheetId="6">FALSE</definedName>
    <definedName name="QBREPORTCOMPARECOL_RATE" localSheetId="7">FALSE</definedName>
    <definedName name="QBREPORTCOMPARECOL_RATE" localSheetId="3">FALSE</definedName>
    <definedName name="QBREPORTCOMPARECOL_RATE" localSheetId="4">FALSE</definedName>
    <definedName name="QBREPORTCOMPARECOL_RATE" localSheetId="5">FALSE</definedName>
    <definedName name="QBREPORTCOMPARECOL_RATE" localSheetId="0">FALSE</definedName>
    <definedName name="QBREPORTCOMPARECOL_RATE" localSheetId="8">FALSE</definedName>
    <definedName name="QBREPORTCOMPARECOL_RATE" localSheetId="9">FALSE</definedName>
    <definedName name="QBREPORTCOMPARECOL_RATE" localSheetId="2">FALSE</definedName>
    <definedName name="QBREPORTCOMPARECOL_TRIPBILLEDMILES" localSheetId="1">FALSE</definedName>
    <definedName name="QBREPORTCOMPARECOL_TRIPBILLEDMILES" localSheetId="6">FALSE</definedName>
    <definedName name="QBREPORTCOMPARECOL_TRIPBILLEDMILES" localSheetId="7">FALSE</definedName>
    <definedName name="QBREPORTCOMPARECOL_TRIPBILLEDMILES" localSheetId="3">FALSE</definedName>
    <definedName name="QBREPORTCOMPARECOL_TRIPBILLEDMILES" localSheetId="4">FALSE</definedName>
    <definedName name="QBREPORTCOMPARECOL_TRIPBILLEDMILES" localSheetId="5">FALSE</definedName>
    <definedName name="QBREPORTCOMPARECOL_TRIPBILLEDMILES" localSheetId="0">FALSE</definedName>
    <definedName name="QBREPORTCOMPARECOL_TRIPBILLEDMILES" localSheetId="8">FALSE</definedName>
    <definedName name="QBREPORTCOMPARECOL_TRIPBILLEDMILES" localSheetId="9">FALSE</definedName>
    <definedName name="QBREPORTCOMPARECOL_TRIPBILLEDMILES" localSheetId="2">FALSE</definedName>
    <definedName name="QBREPORTCOMPARECOL_TRIPBILLINGAMOUNT" localSheetId="1">FALSE</definedName>
    <definedName name="QBREPORTCOMPARECOL_TRIPBILLINGAMOUNT" localSheetId="6">FALSE</definedName>
    <definedName name="QBREPORTCOMPARECOL_TRIPBILLINGAMOUNT" localSheetId="7">FALSE</definedName>
    <definedName name="QBREPORTCOMPARECOL_TRIPBILLINGAMOUNT" localSheetId="3">FALSE</definedName>
    <definedName name="QBREPORTCOMPARECOL_TRIPBILLINGAMOUNT" localSheetId="4">FALSE</definedName>
    <definedName name="QBREPORTCOMPARECOL_TRIPBILLINGAMOUNT" localSheetId="5">FALSE</definedName>
    <definedName name="QBREPORTCOMPARECOL_TRIPBILLINGAMOUNT" localSheetId="0">FALSE</definedName>
    <definedName name="QBREPORTCOMPARECOL_TRIPBILLINGAMOUNT" localSheetId="8">FALSE</definedName>
    <definedName name="QBREPORTCOMPARECOL_TRIPBILLINGAMOUNT" localSheetId="9">FALSE</definedName>
    <definedName name="QBREPORTCOMPARECOL_TRIPBILLINGAMOUNT" localSheetId="2">FALSE</definedName>
    <definedName name="QBREPORTCOMPARECOL_TRIPMILES" localSheetId="1">FALSE</definedName>
    <definedName name="QBREPORTCOMPARECOL_TRIPMILES" localSheetId="6">FALSE</definedName>
    <definedName name="QBREPORTCOMPARECOL_TRIPMILES" localSheetId="7">FALSE</definedName>
    <definedName name="QBREPORTCOMPARECOL_TRIPMILES" localSheetId="3">FALSE</definedName>
    <definedName name="QBREPORTCOMPARECOL_TRIPMILES" localSheetId="4">FALSE</definedName>
    <definedName name="QBREPORTCOMPARECOL_TRIPMILES" localSheetId="5">FALSE</definedName>
    <definedName name="QBREPORTCOMPARECOL_TRIPMILES" localSheetId="0">FALSE</definedName>
    <definedName name="QBREPORTCOMPARECOL_TRIPMILES" localSheetId="8">FALSE</definedName>
    <definedName name="QBREPORTCOMPARECOL_TRIPMILES" localSheetId="9">FALSE</definedName>
    <definedName name="QBREPORTCOMPARECOL_TRIPMILES" localSheetId="2">FALSE</definedName>
    <definedName name="QBREPORTCOMPARECOL_TRIPNOTBILLABLEMILES" localSheetId="1">FALSE</definedName>
    <definedName name="QBREPORTCOMPARECOL_TRIPNOTBILLABLEMILES" localSheetId="6">FALSE</definedName>
    <definedName name="QBREPORTCOMPARECOL_TRIPNOTBILLABLEMILES" localSheetId="7">FALSE</definedName>
    <definedName name="QBREPORTCOMPARECOL_TRIPNOTBILLABLEMILES" localSheetId="3">FALSE</definedName>
    <definedName name="QBREPORTCOMPARECOL_TRIPNOTBILLABLEMILES" localSheetId="4">FALSE</definedName>
    <definedName name="QBREPORTCOMPARECOL_TRIPNOTBILLABLEMILES" localSheetId="5">FALSE</definedName>
    <definedName name="QBREPORTCOMPARECOL_TRIPNOTBILLABLEMILES" localSheetId="0">FALSE</definedName>
    <definedName name="QBREPORTCOMPARECOL_TRIPNOTBILLABLEMILES" localSheetId="8">FALSE</definedName>
    <definedName name="QBREPORTCOMPARECOL_TRIPNOTBILLABLEMILES" localSheetId="9">FALSE</definedName>
    <definedName name="QBREPORTCOMPARECOL_TRIPNOTBILLABLEMILES" localSheetId="2">FALSE</definedName>
    <definedName name="QBREPORTCOMPARECOL_TRIPTAXDEDUCTIBLEAMOUNT" localSheetId="1">FALSE</definedName>
    <definedName name="QBREPORTCOMPARECOL_TRIPTAXDEDUCTIBLEAMOUNT" localSheetId="6">FALSE</definedName>
    <definedName name="QBREPORTCOMPARECOL_TRIPTAXDEDUCTIBLEAMOUNT" localSheetId="7">FALSE</definedName>
    <definedName name="QBREPORTCOMPARECOL_TRIPTAXDEDUCTIBLEAMOUNT" localSheetId="3">FALSE</definedName>
    <definedName name="QBREPORTCOMPARECOL_TRIPTAXDEDUCTIBLEAMOUNT" localSheetId="4">FALSE</definedName>
    <definedName name="QBREPORTCOMPARECOL_TRIPTAXDEDUCTIBLEAMOUNT" localSheetId="5">FALSE</definedName>
    <definedName name="QBREPORTCOMPARECOL_TRIPTAXDEDUCTIBLEAMOUNT" localSheetId="0">FALSE</definedName>
    <definedName name="QBREPORTCOMPARECOL_TRIPTAXDEDUCTIBLEAMOUNT" localSheetId="8">FALSE</definedName>
    <definedName name="QBREPORTCOMPARECOL_TRIPTAXDEDUCTIBLEAMOUNT" localSheetId="9">FALSE</definedName>
    <definedName name="QBREPORTCOMPARECOL_TRIPTAXDEDUCTIBLEAMOUNT" localSheetId="2">FALSE</definedName>
    <definedName name="QBREPORTCOMPARECOL_TRIPUNBILLEDMILES" localSheetId="1">FALSE</definedName>
    <definedName name="QBREPORTCOMPARECOL_TRIPUNBILLEDMILES" localSheetId="6">FALSE</definedName>
    <definedName name="QBREPORTCOMPARECOL_TRIPUNBILLEDMILES" localSheetId="7">FALSE</definedName>
    <definedName name="QBREPORTCOMPARECOL_TRIPUNBILLEDMILES" localSheetId="3">FALSE</definedName>
    <definedName name="QBREPORTCOMPARECOL_TRIPUNBILLEDMILES" localSheetId="4">FALSE</definedName>
    <definedName name="QBREPORTCOMPARECOL_TRIPUNBILLEDMILES" localSheetId="5">FALSE</definedName>
    <definedName name="QBREPORTCOMPARECOL_TRIPUNBILLEDMILES" localSheetId="0">FALSE</definedName>
    <definedName name="QBREPORTCOMPARECOL_TRIPUNBILLEDMILES" localSheetId="8">FALSE</definedName>
    <definedName name="QBREPORTCOMPARECOL_TRIPUNBILLEDMILES" localSheetId="9">FALSE</definedName>
    <definedName name="QBREPORTCOMPARECOL_TRIPUNBILLEDMILES" localSheetId="2">FALSE</definedName>
    <definedName name="QBREPORTCOMPARECOL_YTD" localSheetId="1">FALSE</definedName>
    <definedName name="QBREPORTCOMPARECOL_YTD" localSheetId="6">FALSE</definedName>
    <definedName name="QBREPORTCOMPARECOL_YTD" localSheetId="7">FALSE</definedName>
    <definedName name="QBREPORTCOMPARECOL_YTD" localSheetId="3">FALSE</definedName>
    <definedName name="QBREPORTCOMPARECOL_YTD" localSheetId="4">FALSE</definedName>
    <definedName name="QBREPORTCOMPARECOL_YTD" localSheetId="5">FALSE</definedName>
    <definedName name="QBREPORTCOMPARECOL_YTD" localSheetId="0">FALSE</definedName>
    <definedName name="QBREPORTCOMPARECOL_YTD" localSheetId="8">FALSE</definedName>
    <definedName name="QBREPORTCOMPARECOL_YTD" localSheetId="9">FALSE</definedName>
    <definedName name="QBREPORTCOMPARECOL_YTD" localSheetId="2">FALSE</definedName>
    <definedName name="QBREPORTCOMPARECOL_YTDBUDGET" localSheetId="1">FALSE</definedName>
    <definedName name="QBREPORTCOMPARECOL_YTDBUDGET" localSheetId="6">FALSE</definedName>
    <definedName name="QBREPORTCOMPARECOL_YTDBUDGET" localSheetId="7">FALSE</definedName>
    <definedName name="QBREPORTCOMPARECOL_YTDBUDGET" localSheetId="3">FALSE</definedName>
    <definedName name="QBREPORTCOMPARECOL_YTDBUDGET" localSheetId="4">FALSE</definedName>
    <definedName name="QBREPORTCOMPARECOL_YTDBUDGET" localSheetId="5">FALSE</definedName>
    <definedName name="QBREPORTCOMPARECOL_YTDBUDGET" localSheetId="0">FALSE</definedName>
    <definedName name="QBREPORTCOMPARECOL_YTDBUDGET" localSheetId="8">FALSE</definedName>
    <definedName name="QBREPORTCOMPARECOL_YTDBUDGET" localSheetId="9">FALSE</definedName>
    <definedName name="QBREPORTCOMPARECOL_YTDBUDGET" localSheetId="2">FALSE</definedName>
    <definedName name="QBREPORTCOMPARECOL_YTDPCT" localSheetId="1">FALSE</definedName>
    <definedName name="QBREPORTCOMPARECOL_YTDPCT" localSheetId="6">FALSE</definedName>
    <definedName name="QBREPORTCOMPARECOL_YTDPCT" localSheetId="7">FALSE</definedName>
    <definedName name="QBREPORTCOMPARECOL_YTDPCT" localSheetId="3">FALSE</definedName>
    <definedName name="QBREPORTCOMPARECOL_YTDPCT" localSheetId="4">FALSE</definedName>
    <definedName name="QBREPORTCOMPARECOL_YTDPCT" localSheetId="5">FALSE</definedName>
    <definedName name="QBREPORTCOMPARECOL_YTDPCT" localSheetId="0">FALSE</definedName>
    <definedName name="QBREPORTCOMPARECOL_YTDPCT" localSheetId="8">FALSE</definedName>
    <definedName name="QBREPORTCOMPARECOL_YTDPCT" localSheetId="9">FALSE</definedName>
    <definedName name="QBREPORTCOMPARECOL_YTDPCT" localSheetId="2">FALSE</definedName>
    <definedName name="QBREPORTROWAXIS" localSheetId="1">9</definedName>
    <definedName name="QBREPORTROWAXIS" localSheetId="6">11</definedName>
    <definedName name="QBREPORTROWAXIS" localSheetId="7">11</definedName>
    <definedName name="QBREPORTROWAXIS" localSheetId="3">77</definedName>
    <definedName name="QBREPORTROWAXIS" localSheetId="4">77</definedName>
    <definedName name="QBREPORTROWAXIS" localSheetId="5">11</definedName>
    <definedName name="QBREPORTROWAXIS" localSheetId="0">11</definedName>
    <definedName name="QBREPORTROWAXIS" localSheetId="8">11</definedName>
    <definedName name="QBREPORTROWAXIS" localSheetId="9">11</definedName>
    <definedName name="QBREPORTROWAXIS" localSheetId="2">9</definedName>
    <definedName name="QBREPORTSUBCOLAXIS" localSheetId="1">24</definedName>
    <definedName name="QBREPORTSUBCOLAXIS" localSheetId="6">24</definedName>
    <definedName name="QBREPORTSUBCOLAXIS" localSheetId="7">24</definedName>
    <definedName name="QBREPORTSUBCOLAXIS" localSheetId="3">0</definedName>
    <definedName name="QBREPORTSUBCOLAXIS" localSheetId="4">0</definedName>
    <definedName name="QBREPORTSUBCOLAXIS" localSheetId="5">24</definedName>
    <definedName name="QBREPORTSUBCOLAXIS" localSheetId="0">24</definedName>
    <definedName name="QBREPORTSUBCOLAXIS" localSheetId="8">0</definedName>
    <definedName name="QBREPORTSUBCOLAXIS" localSheetId="9">0</definedName>
    <definedName name="QBREPORTSUBCOLAXIS" localSheetId="2">0</definedName>
    <definedName name="QBREPORTTYPE" localSheetId="1">5</definedName>
    <definedName name="QBREPORTTYPE" localSheetId="6">288</definedName>
    <definedName name="QBREPORTTYPE" localSheetId="7">288</definedName>
    <definedName name="QBREPORTTYPE" localSheetId="3">238</definedName>
    <definedName name="QBREPORTTYPE" localSheetId="4">238</definedName>
    <definedName name="QBREPORTTYPE" localSheetId="5">76</definedName>
    <definedName name="QBREPORTTYPE" localSheetId="0">76</definedName>
    <definedName name="QBREPORTTYPE" localSheetId="8">0</definedName>
    <definedName name="QBREPORTTYPE" localSheetId="9">0</definedName>
    <definedName name="QBREPORTTYPE" localSheetId="2">5</definedName>
    <definedName name="QBROWHEADERS" localSheetId="1">6</definedName>
    <definedName name="QBROWHEADERS" localSheetId="6">7</definedName>
    <definedName name="QBROWHEADERS" localSheetId="7">7</definedName>
    <definedName name="QBROWHEADERS" localSheetId="3">5</definedName>
    <definedName name="QBROWHEADERS" localSheetId="4">5</definedName>
    <definedName name="QBROWHEADERS" localSheetId="5">7</definedName>
    <definedName name="QBROWHEADERS" localSheetId="0">7</definedName>
    <definedName name="QBROWHEADERS" localSheetId="8">7</definedName>
    <definedName name="QBROWHEADERS" localSheetId="9">7</definedName>
    <definedName name="QBROWHEADERS" localSheetId="2">6</definedName>
    <definedName name="QBSTARTDATE" localSheetId="1">20190930</definedName>
    <definedName name="QBSTARTDATE" localSheetId="6">20190901</definedName>
    <definedName name="QBSTARTDATE" localSheetId="7">20181001</definedName>
    <definedName name="QBSTARTDATE" localSheetId="3">20190901</definedName>
    <definedName name="QBSTARTDATE" localSheetId="4">20181001</definedName>
    <definedName name="QBSTARTDATE" localSheetId="5">20190901</definedName>
    <definedName name="QBSTARTDATE" localSheetId="0">20181001</definedName>
    <definedName name="QBSTARTDATE" localSheetId="8">20190901</definedName>
    <definedName name="QBSTARTDATE" localSheetId="9">20181001</definedName>
    <definedName name="QBSTARTDATE" localSheetId="2">20190930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4" i="11" l="1"/>
  <c r="G51" i="11"/>
  <c r="G52" i="11" s="1"/>
  <c r="G42" i="11"/>
  <c r="G35" i="11"/>
  <c r="G53" i="11" s="1"/>
  <c r="G54" i="11" s="1"/>
  <c r="G65" i="11" s="1"/>
  <c r="G28" i="11"/>
  <c r="G22" i="11"/>
  <c r="G18" i="11"/>
  <c r="G15" i="11"/>
  <c r="G23" i="11" s="1"/>
  <c r="F18" i="9"/>
  <c r="F20" i="9" s="1"/>
  <c r="F17" i="9"/>
  <c r="F14" i="9"/>
  <c r="F24" i="8"/>
  <c r="F19" i="8"/>
  <c r="F16" i="8"/>
  <c r="J71" i="7"/>
  <c r="H71" i="7"/>
  <c r="L71" i="7" s="1"/>
  <c r="N70" i="7"/>
  <c r="L70" i="7"/>
  <c r="N69" i="7"/>
  <c r="L69" i="7"/>
  <c r="N67" i="7"/>
  <c r="J67" i="7"/>
  <c r="H67" i="7"/>
  <c r="N66" i="7"/>
  <c r="L66" i="7"/>
  <c r="L64" i="7"/>
  <c r="J64" i="7"/>
  <c r="N64" i="7" s="1"/>
  <c r="H64" i="7"/>
  <c r="N63" i="7"/>
  <c r="L63" i="7"/>
  <c r="N62" i="7"/>
  <c r="L62" i="7"/>
  <c r="N61" i="7"/>
  <c r="L61" i="7"/>
  <c r="N60" i="7"/>
  <c r="L60" i="7"/>
  <c r="N57" i="7"/>
  <c r="L57" i="7"/>
  <c r="N56" i="7"/>
  <c r="L56" i="7"/>
  <c r="N55" i="7"/>
  <c r="L55" i="7"/>
  <c r="J54" i="7"/>
  <c r="J58" i="7" s="1"/>
  <c r="H54" i="7"/>
  <c r="N53" i="7"/>
  <c r="L53" i="7"/>
  <c r="N51" i="7"/>
  <c r="L51" i="7"/>
  <c r="N50" i="7"/>
  <c r="L50" i="7"/>
  <c r="N49" i="7"/>
  <c r="L49" i="7"/>
  <c r="N48" i="7"/>
  <c r="L48" i="7"/>
  <c r="N47" i="7"/>
  <c r="L47" i="7"/>
  <c r="J45" i="7"/>
  <c r="H45" i="7"/>
  <c r="N44" i="7"/>
  <c r="L44" i="7"/>
  <c r="N43" i="7"/>
  <c r="L43" i="7"/>
  <c r="N42" i="7"/>
  <c r="L42" i="7"/>
  <c r="N40" i="7"/>
  <c r="L40" i="7"/>
  <c r="J36" i="7"/>
  <c r="J37" i="7" s="1"/>
  <c r="H36" i="7"/>
  <c r="N36" i="7" s="1"/>
  <c r="N35" i="7"/>
  <c r="L35" i="7"/>
  <c r="N34" i="7"/>
  <c r="L34" i="7"/>
  <c r="N33" i="7"/>
  <c r="L33" i="7"/>
  <c r="N29" i="7"/>
  <c r="L29" i="7"/>
  <c r="J28" i="7"/>
  <c r="H28" i="7"/>
  <c r="N27" i="7"/>
  <c r="L27" i="7"/>
  <c r="N26" i="7"/>
  <c r="L26" i="7"/>
  <c r="J24" i="7"/>
  <c r="H24" i="7"/>
  <c r="N23" i="7"/>
  <c r="L23" i="7"/>
  <c r="N22" i="7"/>
  <c r="L22" i="7"/>
  <c r="N21" i="7"/>
  <c r="L21" i="7"/>
  <c r="L19" i="7"/>
  <c r="J19" i="7"/>
  <c r="H19" i="7"/>
  <c r="N19" i="7" s="1"/>
  <c r="N18" i="7"/>
  <c r="L18" i="7"/>
  <c r="N17" i="7"/>
  <c r="L17" i="7"/>
  <c r="L15" i="7"/>
  <c r="J15" i="7"/>
  <c r="J30" i="7" s="1"/>
  <c r="J38" i="7" s="1"/>
  <c r="H15" i="7"/>
  <c r="N14" i="7"/>
  <c r="L14" i="7"/>
  <c r="N13" i="7"/>
  <c r="L13" i="7"/>
  <c r="N11" i="7"/>
  <c r="L11" i="7"/>
  <c r="N10" i="7"/>
  <c r="L10" i="7"/>
  <c r="J10" i="7"/>
  <c r="H10" i="7"/>
  <c r="N9" i="7"/>
  <c r="L9" i="7"/>
  <c r="L147" i="6"/>
  <c r="J147" i="6"/>
  <c r="H147" i="6"/>
  <c r="N147" i="6" s="1"/>
  <c r="L146" i="6"/>
  <c r="J146" i="6"/>
  <c r="H146" i="6"/>
  <c r="N146" i="6" s="1"/>
  <c r="N145" i="6"/>
  <c r="L145" i="6"/>
  <c r="N144" i="6"/>
  <c r="L144" i="6"/>
  <c r="N143" i="6"/>
  <c r="L143" i="6"/>
  <c r="J140" i="6"/>
  <c r="J148" i="6" s="1"/>
  <c r="H140" i="6"/>
  <c r="N139" i="6"/>
  <c r="L139" i="6"/>
  <c r="L134" i="6"/>
  <c r="J134" i="6"/>
  <c r="H134" i="6"/>
  <c r="N134" i="6" s="1"/>
  <c r="N133" i="6"/>
  <c r="L133" i="6"/>
  <c r="N132" i="6"/>
  <c r="L132" i="6"/>
  <c r="N131" i="6"/>
  <c r="L131" i="6"/>
  <c r="J129" i="6"/>
  <c r="H129" i="6"/>
  <c r="N128" i="6"/>
  <c r="L128" i="6"/>
  <c r="L126" i="6"/>
  <c r="J126" i="6"/>
  <c r="H126" i="6"/>
  <c r="N126" i="6" s="1"/>
  <c r="N125" i="6"/>
  <c r="L125" i="6"/>
  <c r="N124" i="6"/>
  <c r="L124" i="6"/>
  <c r="L122" i="6"/>
  <c r="J122" i="6"/>
  <c r="H122" i="6"/>
  <c r="N122" i="6" s="1"/>
  <c r="N121" i="6"/>
  <c r="L121" i="6"/>
  <c r="N120" i="6"/>
  <c r="L120" i="6"/>
  <c r="N119" i="6"/>
  <c r="L119" i="6"/>
  <c r="N118" i="6"/>
  <c r="L118" i="6"/>
  <c r="L116" i="6"/>
  <c r="J116" i="6"/>
  <c r="J135" i="6" s="1"/>
  <c r="H116" i="6"/>
  <c r="N116" i="6" s="1"/>
  <c r="N115" i="6"/>
  <c r="L115" i="6"/>
  <c r="N114" i="6"/>
  <c r="L114" i="6"/>
  <c r="N113" i="6"/>
  <c r="L113" i="6"/>
  <c r="N112" i="6"/>
  <c r="L112" i="6"/>
  <c r="N111" i="6"/>
  <c r="L111" i="6"/>
  <c r="N110" i="6"/>
  <c r="L110" i="6"/>
  <c r="N109" i="6"/>
  <c r="L109" i="6"/>
  <c r="N108" i="6"/>
  <c r="L108" i="6"/>
  <c r="N107" i="6"/>
  <c r="L107" i="6"/>
  <c r="N106" i="6"/>
  <c r="L106" i="6"/>
  <c r="N105" i="6"/>
  <c r="L105" i="6"/>
  <c r="N104" i="6"/>
  <c r="L104" i="6"/>
  <c r="L103" i="6"/>
  <c r="J103" i="6"/>
  <c r="H103" i="6"/>
  <c r="N103" i="6" s="1"/>
  <c r="N102" i="6"/>
  <c r="L102" i="6"/>
  <c r="N100" i="6"/>
  <c r="L100" i="6"/>
  <c r="N99" i="6"/>
  <c r="L99" i="6"/>
  <c r="N98" i="6"/>
  <c r="L98" i="6"/>
  <c r="N97" i="6"/>
  <c r="L97" i="6"/>
  <c r="N96" i="6"/>
  <c r="L96" i="6"/>
  <c r="N95" i="6"/>
  <c r="L95" i="6"/>
  <c r="N94" i="6"/>
  <c r="L94" i="6"/>
  <c r="N93" i="6"/>
  <c r="L93" i="6"/>
  <c r="N91" i="6"/>
  <c r="L91" i="6"/>
  <c r="J91" i="6"/>
  <c r="H91" i="6"/>
  <c r="N90" i="6"/>
  <c r="L90" i="6"/>
  <c r="N89" i="6"/>
  <c r="L89" i="6"/>
  <c r="N88" i="6"/>
  <c r="L88" i="6"/>
  <c r="N87" i="6"/>
  <c r="L87" i="6"/>
  <c r="N86" i="6"/>
  <c r="L86" i="6"/>
  <c r="N85" i="6"/>
  <c r="L85" i="6"/>
  <c r="N84" i="6"/>
  <c r="L84" i="6"/>
  <c r="N83" i="6"/>
  <c r="L83" i="6"/>
  <c r="N82" i="6"/>
  <c r="L82" i="6"/>
  <c r="N81" i="6"/>
  <c r="L81" i="6"/>
  <c r="N80" i="6"/>
  <c r="L80" i="6"/>
  <c r="N79" i="6"/>
  <c r="L79" i="6"/>
  <c r="N77" i="6"/>
  <c r="L77" i="6"/>
  <c r="L76" i="6"/>
  <c r="J76" i="6"/>
  <c r="H76" i="6"/>
  <c r="N76" i="6" s="1"/>
  <c r="N75" i="6"/>
  <c r="L75" i="6"/>
  <c r="N73" i="6"/>
  <c r="L73" i="6"/>
  <c r="N72" i="6"/>
  <c r="L72" i="6"/>
  <c r="J69" i="6"/>
  <c r="H69" i="6"/>
  <c r="N68" i="6"/>
  <c r="L68" i="6"/>
  <c r="J68" i="6"/>
  <c r="H68" i="6"/>
  <c r="N67" i="6"/>
  <c r="L67" i="6"/>
  <c r="N66" i="6"/>
  <c r="L66" i="6"/>
  <c r="N65" i="6"/>
  <c r="L65" i="6"/>
  <c r="N64" i="6"/>
  <c r="L64" i="6"/>
  <c r="N63" i="6"/>
  <c r="L63" i="6"/>
  <c r="N62" i="6"/>
  <c r="L62" i="6"/>
  <c r="N61" i="6"/>
  <c r="L61" i="6"/>
  <c r="N60" i="6"/>
  <c r="L60" i="6"/>
  <c r="N59" i="6"/>
  <c r="L59" i="6"/>
  <c r="J56" i="6"/>
  <c r="J70" i="6" s="1"/>
  <c r="J136" i="6" s="1"/>
  <c r="J149" i="6" s="1"/>
  <c r="N55" i="6"/>
  <c r="L55" i="6"/>
  <c r="J54" i="6"/>
  <c r="H54" i="6"/>
  <c r="N53" i="6"/>
  <c r="L53" i="6"/>
  <c r="N52" i="6"/>
  <c r="L52" i="6"/>
  <c r="N51" i="6"/>
  <c r="L51" i="6"/>
  <c r="N50" i="6"/>
  <c r="L50" i="6"/>
  <c r="N49" i="6"/>
  <c r="L49" i="6"/>
  <c r="N48" i="6"/>
  <c r="L48" i="6"/>
  <c r="N47" i="6"/>
  <c r="L47" i="6"/>
  <c r="N46" i="6"/>
  <c r="L46" i="6"/>
  <c r="N45" i="6"/>
  <c r="L45" i="6"/>
  <c r="N44" i="6"/>
  <c r="L44" i="6"/>
  <c r="N43" i="6"/>
  <c r="L43" i="6"/>
  <c r="N42" i="6"/>
  <c r="L42" i="6"/>
  <c r="N41" i="6"/>
  <c r="L41" i="6"/>
  <c r="N40" i="6"/>
  <c r="L40" i="6"/>
  <c r="J38" i="6"/>
  <c r="H38" i="6"/>
  <c r="N37" i="6"/>
  <c r="L37" i="6"/>
  <c r="N36" i="6"/>
  <c r="L36" i="6"/>
  <c r="N35" i="6"/>
  <c r="L35" i="6"/>
  <c r="N34" i="6"/>
  <c r="L34" i="6"/>
  <c r="N33" i="6"/>
  <c r="L33" i="6"/>
  <c r="N32" i="6"/>
  <c r="L32" i="6"/>
  <c r="N31" i="6"/>
  <c r="L31" i="6"/>
  <c r="N30" i="6"/>
  <c r="L30" i="6"/>
  <c r="N28" i="6"/>
  <c r="L28" i="6"/>
  <c r="J28" i="6"/>
  <c r="H28" i="6"/>
  <c r="N27" i="6"/>
  <c r="L27" i="6"/>
  <c r="N26" i="6"/>
  <c r="L26" i="6"/>
  <c r="N25" i="6"/>
  <c r="L25" i="6"/>
  <c r="N24" i="6"/>
  <c r="L24" i="6"/>
  <c r="N23" i="6"/>
  <c r="L23" i="6"/>
  <c r="N21" i="6"/>
  <c r="L21" i="6"/>
  <c r="N20" i="6"/>
  <c r="L20" i="6"/>
  <c r="J20" i="6"/>
  <c r="H20" i="6"/>
  <c r="N19" i="6"/>
  <c r="L19" i="6"/>
  <c r="N18" i="6"/>
  <c r="L18" i="6"/>
  <c r="N17" i="6"/>
  <c r="L17" i="6"/>
  <c r="N16" i="6"/>
  <c r="L16" i="6"/>
  <c r="N15" i="6"/>
  <c r="L15" i="6"/>
  <c r="N14" i="6"/>
  <c r="L14" i="6"/>
  <c r="N12" i="6"/>
  <c r="L12" i="6"/>
  <c r="N11" i="6"/>
  <c r="L11" i="6"/>
  <c r="J10" i="6"/>
  <c r="H10" i="6"/>
  <c r="N9" i="6"/>
  <c r="L9" i="6"/>
  <c r="L72" i="5"/>
  <c r="J72" i="5"/>
  <c r="H72" i="5"/>
  <c r="N71" i="5"/>
  <c r="L71" i="5"/>
  <c r="N70" i="5"/>
  <c r="L70" i="5"/>
  <c r="H68" i="5"/>
  <c r="N65" i="5"/>
  <c r="J65" i="5"/>
  <c r="H65" i="5"/>
  <c r="N64" i="5"/>
  <c r="L64" i="5"/>
  <c r="N63" i="5"/>
  <c r="L63" i="5"/>
  <c r="N62" i="5"/>
  <c r="L62" i="5"/>
  <c r="N61" i="5"/>
  <c r="L61" i="5"/>
  <c r="N59" i="5"/>
  <c r="J59" i="5"/>
  <c r="H59" i="5"/>
  <c r="L59" i="5" s="1"/>
  <c r="N58" i="5"/>
  <c r="L58" i="5"/>
  <c r="N57" i="5"/>
  <c r="L57" i="5"/>
  <c r="N56" i="5"/>
  <c r="L56" i="5"/>
  <c r="H55" i="5"/>
  <c r="N52" i="5"/>
  <c r="L52" i="5"/>
  <c r="N51" i="5"/>
  <c r="L51" i="5"/>
  <c r="N50" i="5"/>
  <c r="L50" i="5"/>
  <c r="N49" i="5"/>
  <c r="L49" i="5"/>
  <c r="N48" i="5"/>
  <c r="L48" i="5"/>
  <c r="N46" i="5"/>
  <c r="L46" i="5"/>
  <c r="J46" i="5"/>
  <c r="H46" i="5"/>
  <c r="H73" i="5" s="1"/>
  <c r="N45" i="5"/>
  <c r="L45" i="5"/>
  <c r="N43" i="5"/>
  <c r="L43" i="5"/>
  <c r="J37" i="5"/>
  <c r="N37" i="5" s="1"/>
  <c r="H37" i="5"/>
  <c r="L37" i="5" s="1"/>
  <c r="N36" i="5"/>
  <c r="L36" i="5"/>
  <c r="J36" i="5"/>
  <c r="H36" i="5"/>
  <c r="N35" i="5"/>
  <c r="L35" i="5"/>
  <c r="L30" i="5"/>
  <c r="J30" i="5"/>
  <c r="J38" i="5" s="1"/>
  <c r="H30" i="5"/>
  <c r="H38" i="5" s="1"/>
  <c r="H74" i="5" s="1"/>
  <c r="N29" i="5"/>
  <c r="L29" i="5"/>
  <c r="J28" i="5"/>
  <c r="H28" i="5"/>
  <c r="L28" i="5" s="1"/>
  <c r="N26" i="5"/>
  <c r="L26" i="5"/>
  <c r="L24" i="5"/>
  <c r="J24" i="5"/>
  <c r="N24" i="5" s="1"/>
  <c r="H24" i="5"/>
  <c r="N23" i="5"/>
  <c r="L23" i="5"/>
  <c r="N19" i="5"/>
  <c r="L19" i="5"/>
  <c r="J19" i="5"/>
  <c r="H19" i="5"/>
  <c r="N18" i="5"/>
  <c r="L18" i="5"/>
  <c r="N17" i="5"/>
  <c r="L17" i="5"/>
  <c r="N15" i="5"/>
  <c r="L15" i="5"/>
  <c r="J15" i="5"/>
  <c r="H15" i="5"/>
  <c r="N14" i="5"/>
  <c r="L14" i="5"/>
  <c r="N13" i="5"/>
  <c r="L13" i="5"/>
  <c r="N11" i="5"/>
  <c r="L11" i="5"/>
  <c r="L10" i="5"/>
  <c r="J10" i="5"/>
  <c r="N10" i="5" s="1"/>
  <c r="H10" i="5"/>
  <c r="N9" i="5"/>
  <c r="L9" i="5"/>
  <c r="J150" i="4"/>
  <c r="J151" i="4" s="1"/>
  <c r="H150" i="4"/>
  <c r="N148" i="4"/>
  <c r="L148" i="4"/>
  <c r="N147" i="4"/>
  <c r="L147" i="4"/>
  <c r="J144" i="4"/>
  <c r="H144" i="4"/>
  <c r="L144" i="4" s="1"/>
  <c r="N143" i="4"/>
  <c r="L143" i="4"/>
  <c r="L138" i="4"/>
  <c r="J138" i="4"/>
  <c r="N138" i="4" s="1"/>
  <c r="H138" i="4"/>
  <c r="N137" i="4"/>
  <c r="L137" i="4"/>
  <c r="N136" i="4"/>
  <c r="L136" i="4"/>
  <c r="N135" i="4"/>
  <c r="L135" i="4"/>
  <c r="J133" i="4"/>
  <c r="H133" i="4"/>
  <c r="L133" i="4" s="1"/>
  <c r="N132" i="4"/>
  <c r="L132" i="4"/>
  <c r="N131" i="4"/>
  <c r="L131" i="4"/>
  <c r="N130" i="4"/>
  <c r="L130" i="4"/>
  <c r="N129" i="4"/>
  <c r="L129" i="4"/>
  <c r="N127" i="4"/>
  <c r="L127" i="4"/>
  <c r="J127" i="4"/>
  <c r="H127" i="4"/>
  <c r="N126" i="4"/>
  <c r="L126" i="4"/>
  <c r="J123" i="4"/>
  <c r="H123" i="4"/>
  <c r="L123" i="4" s="1"/>
  <c r="N122" i="4"/>
  <c r="L122" i="4"/>
  <c r="N121" i="4"/>
  <c r="L121" i="4"/>
  <c r="N120" i="4"/>
  <c r="L120" i="4"/>
  <c r="N119" i="4"/>
  <c r="L119" i="4"/>
  <c r="J117" i="4"/>
  <c r="N117" i="4" s="1"/>
  <c r="N116" i="4"/>
  <c r="L116" i="4"/>
  <c r="N115" i="4"/>
  <c r="L115" i="4"/>
  <c r="N114" i="4"/>
  <c r="L114" i="4"/>
  <c r="N113" i="4"/>
  <c r="L113" i="4"/>
  <c r="N112" i="4"/>
  <c r="L112" i="4"/>
  <c r="N110" i="4"/>
  <c r="L110" i="4"/>
  <c r="N109" i="4"/>
  <c r="L109" i="4"/>
  <c r="N108" i="4"/>
  <c r="L108" i="4"/>
  <c r="N107" i="4"/>
  <c r="L107" i="4"/>
  <c r="N106" i="4"/>
  <c r="L106" i="4"/>
  <c r="N105" i="4"/>
  <c r="L105" i="4"/>
  <c r="H104" i="4"/>
  <c r="H117" i="4" s="1"/>
  <c r="L117" i="4" s="1"/>
  <c r="N101" i="4"/>
  <c r="L101" i="4"/>
  <c r="N100" i="4"/>
  <c r="L100" i="4"/>
  <c r="N99" i="4"/>
  <c r="L99" i="4"/>
  <c r="N98" i="4"/>
  <c r="L98" i="4"/>
  <c r="N97" i="4"/>
  <c r="L97" i="4"/>
  <c r="N96" i="4"/>
  <c r="L96" i="4"/>
  <c r="N95" i="4"/>
  <c r="L95" i="4"/>
  <c r="N93" i="4"/>
  <c r="J93" i="4"/>
  <c r="H93" i="4"/>
  <c r="L93" i="4" s="1"/>
  <c r="N92" i="4"/>
  <c r="L92" i="4"/>
  <c r="N91" i="4"/>
  <c r="L91" i="4"/>
  <c r="N90" i="4"/>
  <c r="L90" i="4"/>
  <c r="N89" i="4"/>
  <c r="L89" i="4"/>
  <c r="N88" i="4"/>
  <c r="L88" i="4"/>
  <c r="N87" i="4"/>
  <c r="L87" i="4"/>
  <c r="N86" i="4"/>
  <c r="L86" i="4"/>
  <c r="N85" i="4"/>
  <c r="L85" i="4"/>
  <c r="N84" i="4"/>
  <c r="L84" i="4"/>
  <c r="N83" i="4"/>
  <c r="L83" i="4"/>
  <c r="N82" i="4"/>
  <c r="L82" i="4"/>
  <c r="N81" i="4"/>
  <c r="L81" i="4"/>
  <c r="N80" i="4"/>
  <c r="L80" i="4"/>
  <c r="N79" i="4"/>
  <c r="L79" i="4"/>
  <c r="N78" i="4"/>
  <c r="L78" i="4"/>
  <c r="N77" i="4"/>
  <c r="L77" i="4"/>
  <c r="N74" i="4"/>
  <c r="L74" i="4"/>
  <c r="J70" i="4"/>
  <c r="N70" i="4" s="1"/>
  <c r="H70" i="4"/>
  <c r="N69" i="4"/>
  <c r="J69" i="4"/>
  <c r="H69" i="4"/>
  <c r="L69" i="4" s="1"/>
  <c r="N68" i="4"/>
  <c r="L68" i="4"/>
  <c r="N67" i="4"/>
  <c r="L67" i="4"/>
  <c r="N66" i="4"/>
  <c r="L66" i="4"/>
  <c r="N65" i="4"/>
  <c r="L65" i="4"/>
  <c r="N64" i="4"/>
  <c r="L64" i="4"/>
  <c r="N63" i="4"/>
  <c r="L63" i="4"/>
  <c r="N62" i="4"/>
  <c r="L62" i="4"/>
  <c r="N61" i="4"/>
  <c r="L61" i="4"/>
  <c r="N60" i="4"/>
  <c r="L60" i="4"/>
  <c r="N56" i="4"/>
  <c r="L56" i="4"/>
  <c r="J55" i="4"/>
  <c r="N55" i="4" s="1"/>
  <c r="H55" i="4"/>
  <c r="L55" i="4" s="1"/>
  <c r="N54" i="4"/>
  <c r="J54" i="4"/>
  <c r="H54" i="4"/>
  <c r="L54" i="4" s="1"/>
  <c r="N53" i="4"/>
  <c r="L53" i="4"/>
  <c r="N52" i="4"/>
  <c r="L52" i="4"/>
  <c r="N50" i="4"/>
  <c r="L50" i="4"/>
  <c r="N49" i="4"/>
  <c r="L49" i="4"/>
  <c r="N48" i="4"/>
  <c r="L48" i="4"/>
  <c r="N47" i="4"/>
  <c r="L47" i="4"/>
  <c r="N46" i="4"/>
  <c r="L46" i="4"/>
  <c r="N45" i="4"/>
  <c r="L45" i="4"/>
  <c r="N44" i="4"/>
  <c r="L44" i="4"/>
  <c r="N42" i="4"/>
  <c r="L42" i="4"/>
  <c r="N41" i="4"/>
  <c r="L41" i="4"/>
  <c r="N40" i="4"/>
  <c r="L40" i="4"/>
  <c r="N39" i="4"/>
  <c r="L39" i="4"/>
  <c r="J37" i="4"/>
  <c r="L37" i="4" s="1"/>
  <c r="H37" i="4"/>
  <c r="N36" i="4"/>
  <c r="L36" i="4"/>
  <c r="N35" i="4"/>
  <c r="L35" i="4"/>
  <c r="N34" i="4"/>
  <c r="L34" i="4"/>
  <c r="N33" i="4"/>
  <c r="L33" i="4"/>
  <c r="N32" i="4"/>
  <c r="L32" i="4"/>
  <c r="N31" i="4"/>
  <c r="L31" i="4"/>
  <c r="N30" i="4"/>
  <c r="L30" i="4"/>
  <c r="N29" i="4"/>
  <c r="L29" i="4"/>
  <c r="N27" i="4"/>
  <c r="J27" i="4"/>
  <c r="H27" i="4"/>
  <c r="L27" i="4" s="1"/>
  <c r="N26" i="4"/>
  <c r="L26" i="4"/>
  <c r="N25" i="4"/>
  <c r="L25" i="4"/>
  <c r="N24" i="4"/>
  <c r="L24" i="4"/>
  <c r="N23" i="4"/>
  <c r="L23" i="4"/>
  <c r="N20" i="4"/>
  <c r="J20" i="4"/>
  <c r="L20" i="4" s="1"/>
  <c r="H20" i="4"/>
  <c r="H57" i="4" s="1"/>
  <c r="N19" i="4"/>
  <c r="L19" i="4"/>
  <c r="N18" i="4"/>
  <c r="L18" i="4"/>
  <c r="N17" i="4"/>
  <c r="L17" i="4"/>
  <c r="N14" i="4"/>
  <c r="L14" i="4"/>
  <c r="N12" i="4"/>
  <c r="L12" i="4"/>
  <c r="N11" i="4"/>
  <c r="L11" i="4"/>
  <c r="J10" i="4"/>
  <c r="L10" i="4" s="1"/>
  <c r="H10" i="4"/>
  <c r="N9" i="4"/>
  <c r="L9" i="4"/>
  <c r="M66" i="3"/>
  <c r="I66" i="3"/>
  <c r="G66" i="3"/>
  <c r="K66" i="3" s="1"/>
  <c r="M65" i="3"/>
  <c r="K65" i="3"/>
  <c r="M64" i="3"/>
  <c r="K64" i="3"/>
  <c r="M63" i="3"/>
  <c r="K63" i="3"/>
  <c r="M62" i="3"/>
  <c r="K62" i="3"/>
  <c r="M61" i="3"/>
  <c r="K61" i="3"/>
  <c r="M60" i="3"/>
  <c r="K60" i="3"/>
  <c r="M59" i="3"/>
  <c r="K59" i="3"/>
  <c r="M58" i="3"/>
  <c r="K58" i="3"/>
  <c r="I54" i="3"/>
  <c r="G54" i="3"/>
  <c r="G55" i="3" s="1"/>
  <c r="M53" i="3"/>
  <c r="I53" i="3"/>
  <c r="G53" i="3"/>
  <c r="K53" i="3" s="1"/>
  <c r="M52" i="3"/>
  <c r="K52" i="3"/>
  <c r="M51" i="3"/>
  <c r="K51" i="3"/>
  <c r="M50" i="3"/>
  <c r="K50" i="3"/>
  <c r="M49" i="3"/>
  <c r="K49" i="3"/>
  <c r="M48" i="3"/>
  <c r="K48" i="3"/>
  <c r="M46" i="3"/>
  <c r="K46" i="3"/>
  <c r="M45" i="3"/>
  <c r="K45" i="3"/>
  <c r="M44" i="3"/>
  <c r="I44" i="3"/>
  <c r="G44" i="3"/>
  <c r="K44" i="3" s="1"/>
  <c r="M43" i="3"/>
  <c r="K43" i="3"/>
  <c r="M42" i="3"/>
  <c r="K42" i="3"/>
  <c r="M41" i="3"/>
  <c r="K41" i="3"/>
  <c r="M39" i="3"/>
  <c r="K39" i="3"/>
  <c r="M37" i="3"/>
  <c r="I37" i="3"/>
  <c r="G37" i="3"/>
  <c r="M36" i="3"/>
  <c r="K36" i="3"/>
  <c r="M30" i="3"/>
  <c r="I30" i="3"/>
  <c r="G30" i="3"/>
  <c r="K30" i="3" s="1"/>
  <c r="M29" i="3"/>
  <c r="K29" i="3"/>
  <c r="M28" i="3"/>
  <c r="K28" i="3"/>
  <c r="M27" i="3"/>
  <c r="K27" i="3"/>
  <c r="I24" i="3"/>
  <c r="K24" i="3" s="1"/>
  <c r="G24" i="3"/>
  <c r="M23" i="3"/>
  <c r="K23" i="3"/>
  <c r="M22" i="3"/>
  <c r="K22" i="3"/>
  <c r="M20" i="3"/>
  <c r="I20" i="3"/>
  <c r="K20" i="3" s="1"/>
  <c r="G20" i="3"/>
  <c r="M19" i="3"/>
  <c r="K19" i="3"/>
  <c r="I17" i="3"/>
  <c r="I25" i="3" s="1"/>
  <c r="I31" i="3" s="1"/>
  <c r="G17" i="3"/>
  <c r="M17" i="3" s="1"/>
  <c r="M16" i="3"/>
  <c r="K16" i="3"/>
  <c r="M15" i="3"/>
  <c r="K15" i="3"/>
  <c r="M14" i="3"/>
  <c r="K14" i="3"/>
  <c r="M13" i="3"/>
  <c r="K13" i="3"/>
  <c r="M12" i="3"/>
  <c r="K12" i="3"/>
  <c r="M11" i="3"/>
  <c r="K11" i="3"/>
  <c r="M10" i="3"/>
  <c r="K10" i="3"/>
  <c r="M9" i="3"/>
  <c r="K9" i="3"/>
  <c r="H62" i="2"/>
  <c r="H58" i="2"/>
  <c r="H55" i="2"/>
  <c r="H50" i="2"/>
  <c r="H47" i="2"/>
  <c r="H41" i="2"/>
  <c r="H63" i="2" s="1"/>
  <c r="H34" i="2"/>
  <c r="H33" i="2"/>
  <c r="H25" i="2"/>
  <c r="H22" i="2"/>
  <c r="H17" i="2"/>
  <c r="H14" i="2"/>
  <c r="H27" i="2" s="1"/>
  <c r="H35" i="2" s="1"/>
  <c r="H9" i="2"/>
  <c r="AB124" i="1"/>
  <c r="X124" i="1"/>
  <c r="P124" i="1"/>
  <c r="L124" i="1"/>
  <c r="H124" i="1"/>
  <c r="AD123" i="1"/>
  <c r="AD124" i="1" s="1"/>
  <c r="AD125" i="1" s="1"/>
  <c r="AB123" i="1"/>
  <c r="Z123" i="1"/>
  <c r="Z124" i="1" s="1"/>
  <c r="Z125" i="1" s="1"/>
  <c r="X123" i="1"/>
  <c r="V123" i="1"/>
  <c r="V124" i="1" s="1"/>
  <c r="T123" i="1"/>
  <c r="T124" i="1" s="1"/>
  <c r="R123" i="1"/>
  <c r="R124" i="1" s="1"/>
  <c r="R125" i="1" s="1"/>
  <c r="P123" i="1"/>
  <c r="N123" i="1"/>
  <c r="N124" i="1" s="1"/>
  <c r="N125" i="1" s="1"/>
  <c r="L123" i="1"/>
  <c r="J123" i="1"/>
  <c r="J124" i="1" s="1"/>
  <c r="J125" i="1" s="1"/>
  <c r="H123" i="1"/>
  <c r="AF122" i="1"/>
  <c r="AF121" i="1"/>
  <c r="AD118" i="1"/>
  <c r="AB118" i="1"/>
  <c r="AB125" i="1" s="1"/>
  <c r="Z118" i="1"/>
  <c r="X118" i="1"/>
  <c r="X125" i="1" s="1"/>
  <c r="V118" i="1"/>
  <c r="T118" i="1"/>
  <c r="R118" i="1"/>
  <c r="P118" i="1"/>
  <c r="P125" i="1" s="1"/>
  <c r="N118" i="1"/>
  <c r="L118" i="1"/>
  <c r="J118" i="1"/>
  <c r="H118" i="1"/>
  <c r="AF117" i="1"/>
  <c r="Z113" i="1"/>
  <c r="V113" i="1"/>
  <c r="AD112" i="1"/>
  <c r="AB112" i="1"/>
  <c r="Z112" i="1"/>
  <c r="X112" i="1"/>
  <c r="V112" i="1"/>
  <c r="T112" i="1"/>
  <c r="R112" i="1"/>
  <c r="P112" i="1"/>
  <c r="AF112" i="1" s="1"/>
  <c r="N112" i="1"/>
  <c r="L112" i="1"/>
  <c r="J112" i="1"/>
  <c r="H112" i="1"/>
  <c r="AF111" i="1"/>
  <c r="AF110" i="1"/>
  <c r="AF109" i="1"/>
  <c r="AD107" i="1"/>
  <c r="AB107" i="1"/>
  <c r="Z107" i="1"/>
  <c r="X107" i="1"/>
  <c r="V107" i="1"/>
  <c r="T107" i="1"/>
  <c r="R107" i="1"/>
  <c r="P107" i="1"/>
  <c r="AF107" i="1" s="1"/>
  <c r="N107" i="1"/>
  <c r="L107" i="1"/>
  <c r="J107" i="1"/>
  <c r="H107" i="1"/>
  <c r="AF106" i="1"/>
  <c r="AD104" i="1"/>
  <c r="AB104" i="1"/>
  <c r="Z104" i="1"/>
  <c r="X104" i="1"/>
  <c r="V104" i="1"/>
  <c r="T104" i="1"/>
  <c r="R104" i="1"/>
  <c r="P104" i="1"/>
  <c r="N104" i="1"/>
  <c r="L104" i="1"/>
  <c r="AF104" i="1" s="1"/>
  <c r="J104" i="1"/>
  <c r="H104" i="1"/>
  <c r="AF103" i="1"/>
  <c r="AF102" i="1"/>
  <c r="AD100" i="1"/>
  <c r="AB100" i="1"/>
  <c r="Z100" i="1"/>
  <c r="X100" i="1"/>
  <c r="V100" i="1"/>
  <c r="T100" i="1"/>
  <c r="R100" i="1"/>
  <c r="P100" i="1"/>
  <c r="N100" i="1"/>
  <c r="L100" i="1"/>
  <c r="J100" i="1"/>
  <c r="H100" i="1"/>
  <c r="AF99" i="1"/>
  <c r="AF98" i="1"/>
  <c r="AF97" i="1"/>
  <c r="AF96" i="1"/>
  <c r="AD94" i="1"/>
  <c r="AB94" i="1"/>
  <c r="AB113" i="1" s="1"/>
  <c r="V94" i="1"/>
  <c r="T94" i="1"/>
  <c r="R94" i="1"/>
  <c r="P94" i="1"/>
  <c r="N94" i="1"/>
  <c r="L94" i="1"/>
  <c r="L113" i="1" s="1"/>
  <c r="AF93" i="1"/>
  <c r="AF92" i="1"/>
  <c r="AF91" i="1"/>
  <c r="AF90" i="1"/>
  <c r="AF89" i="1"/>
  <c r="AF88" i="1"/>
  <c r="AF87" i="1"/>
  <c r="AF86" i="1"/>
  <c r="AF85" i="1"/>
  <c r="AD84" i="1"/>
  <c r="AB84" i="1"/>
  <c r="Z84" i="1"/>
  <c r="Z94" i="1" s="1"/>
  <c r="X84" i="1"/>
  <c r="X94" i="1" s="1"/>
  <c r="X113" i="1" s="1"/>
  <c r="V84" i="1"/>
  <c r="T84" i="1"/>
  <c r="R84" i="1"/>
  <c r="P84" i="1"/>
  <c r="N84" i="1"/>
  <c r="L84" i="1"/>
  <c r="J84" i="1"/>
  <c r="J94" i="1" s="1"/>
  <c r="H84" i="1"/>
  <c r="AF83" i="1"/>
  <c r="AF81" i="1"/>
  <c r="AF80" i="1"/>
  <c r="AF79" i="1"/>
  <c r="AF78" i="1"/>
  <c r="AF77" i="1"/>
  <c r="AD75" i="1"/>
  <c r="AB75" i="1"/>
  <c r="Z75" i="1"/>
  <c r="X75" i="1"/>
  <c r="V75" i="1"/>
  <c r="T75" i="1"/>
  <c r="T113" i="1" s="1"/>
  <c r="R75" i="1"/>
  <c r="R113" i="1" s="1"/>
  <c r="P75" i="1"/>
  <c r="N75" i="1"/>
  <c r="L75" i="1"/>
  <c r="J75" i="1"/>
  <c r="H75" i="1"/>
  <c r="AF74" i="1"/>
  <c r="AF73" i="1"/>
  <c r="AF72" i="1"/>
  <c r="AF71" i="1"/>
  <c r="AF70" i="1"/>
  <c r="AF69" i="1"/>
  <c r="AF68" i="1"/>
  <c r="AF67" i="1"/>
  <c r="AF65" i="1"/>
  <c r="AF64" i="1"/>
  <c r="AD61" i="1"/>
  <c r="Z61" i="1"/>
  <c r="V61" i="1"/>
  <c r="N61" i="1"/>
  <c r="J61" i="1"/>
  <c r="AD60" i="1"/>
  <c r="AB60" i="1"/>
  <c r="AB61" i="1" s="1"/>
  <c r="Z60" i="1"/>
  <c r="X60" i="1"/>
  <c r="X61" i="1" s="1"/>
  <c r="V60" i="1"/>
  <c r="T60" i="1"/>
  <c r="T61" i="1" s="1"/>
  <c r="R60" i="1"/>
  <c r="R61" i="1" s="1"/>
  <c r="P60" i="1"/>
  <c r="P61" i="1" s="1"/>
  <c r="N60" i="1"/>
  <c r="L60" i="1"/>
  <c r="L61" i="1" s="1"/>
  <c r="J60" i="1"/>
  <c r="H60" i="1"/>
  <c r="H61" i="1" s="1"/>
  <c r="AF59" i="1"/>
  <c r="AF58" i="1"/>
  <c r="AF57" i="1"/>
  <c r="AF56" i="1"/>
  <c r="AF55" i="1"/>
  <c r="AF54" i="1"/>
  <c r="AF53" i="1"/>
  <c r="AF52" i="1"/>
  <c r="AD49" i="1"/>
  <c r="AD62" i="1" s="1"/>
  <c r="AF48" i="1"/>
  <c r="AD47" i="1"/>
  <c r="AB47" i="1"/>
  <c r="Z47" i="1"/>
  <c r="X47" i="1"/>
  <c r="V47" i="1"/>
  <c r="T47" i="1"/>
  <c r="R47" i="1"/>
  <c r="P47" i="1"/>
  <c r="N47" i="1"/>
  <c r="L47" i="1"/>
  <c r="J47" i="1"/>
  <c r="H47" i="1"/>
  <c r="AF47" i="1" s="1"/>
  <c r="AF46" i="1"/>
  <c r="AF45" i="1"/>
  <c r="AF44" i="1"/>
  <c r="AF43" i="1"/>
  <c r="AF42" i="1"/>
  <c r="AF41" i="1"/>
  <c r="AF40" i="1"/>
  <c r="AF39" i="1"/>
  <c r="AF38" i="1"/>
  <c r="AF37" i="1"/>
  <c r="AF36" i="1"/>
  <c r="AF35" i="1"/>
  <c r="AD33" i="1"/>
  <c r="AB33" i="1"/>
  <c r="Z33" i="1"/>
  <c r="X33" i="1"/>
  <c r="V33" i="1"/>
  <c r="T33" i="1"/>
  <c r="R33" i="1"/>
  <c r="P33" i="1"/>
  <c r="N33" i="1"/>
  <c r="L33" i="1"/>
  <c r="J33" i="1"/>
  <c r="H33" i="1"/>
  <c r="AF32" i="1"/>
  <c r="AF31" i="1"/>
  <c r="AF30" i="1"/>
  <c r="AF29" i="1"/>
  <c r="AF28" i="1"/>
  <c r="AF27" i="1"/>
  <c r="AD25" i="1"/>
  <c r="AB25" i="1"/>
  <c r="Z25" i="1"/>
  <c r="X25" i="1"/>
  <c r="V25" i="1"/>
  <c r="V49" i="1" s="1"/>
  <c r="T25" i="1"/>
  <c r="R25" i="1"/>
  <c r="R49" i="1" s="1"/>
  <c r="R62" i="1" s="1"/>
  <c r="R114" i="1" s="1"/>
  <c r="P25" i="1"/>
  <c r="N25" i="1"/>
  <c r="N49" i="1" s="1"/>
  <c r="N62" i="1" s="1"/>
  <c r="L25" i="1"/>
  <c r="J25" i="1"/>
  <c r="H25" i="1"/>
  <c r="AF24" i="1"/>
  <c r="AF23" i="1"/>
  <c r="AF22" i="1"/>
  <c r="AF21" i="1"/>
  <c r="AD19" i="1"/>
  <c r="AB19" i="1"/>
  <c r="Z19" i="1"/>
  <c r="X19" i="1"/>
  <c r="V19" i="1"/>
  <c r="T19" i="1"/>
  <c r="T49" i="1" s="1"/>
  <c r="T62" i="1" s="1"/>
  <c r="T114" i="1" s="1"/>
  <c r="R19" i="1"/>
  <c r="P19" i="1"/>
  <c r="P49" i="1" s="1"/>
  <c r="P62" i="1" s="1"/>
  <c r="N19" i="1"/>
  <c r="L19" i="1"/>
  <c r="J19" i="1"/>
  <c r="H19" i="1"/>
  <c r="AF18" i="1"/>
  <c r="AF17" i="1"/>
  <c r="AF16" i="1"/>
  <c r="AF15" i="1"/>
  <c r="AF14" i="1"/>
  <c r="AF13" i="1"/>
  <c r="AF11" i="1"/>
  <c r="AF10" i="1"/>
  <c r="AD9" i="1"/>
  <c r="AB9" i="1"/>
  <c r="Z9" i="1"/>
  <c r="Z49" i="1" s="1"/>
  <c r="Z62" i="1" s="1"/>
  <c r="Z114" i="1" s="1"/>
  <c r="Z126" i="1" s="1"/>
  <c r="X9" i="1"/>
  <c r="V9" i="1"/>
  <c r="T9" i="1"/>
  <c r="R9" i="1"/>
  <c r="P9" i="1"/>
  <c r="N9" i="1"/>
  <c r="L9" i="1"/>
  <c r="J9" i="1"/>
  <c r="AF9" i="1" s="1"/>
  <c r="H9" i="1"/>
  <c r="AF8" i="1"/>
  <c r="H75" i="5" l="1"/>
  <c r="L125" i="1"/>
  <c r="AF118" i="1"/>
  <c r="N151" i="4"/>
  <c r="AF33" i="1"/>
  <c r="N69" i="6"/>
  <c r="L69" i="6"/>
  <c r="AF19" i="1"/>
  <c r="AF61" i="1"/>
  <c r="AF124" i="1"/>
  <c r="H151" i="4"/>
  <c r="L151" i="4" s="1"/>
  <c r="L150" i="4"/>
  <c r="N38" i="5"/>
  <c r="J73" i="5"/>
  <c r="N73" i="5" s="1"/>
  <c r="L65" i="5"/>
  <c r="N72" i="5"/>
  <c r="H135" i="6"/>
  <c r="H30" i="7"/>
  <c r="N15" i="7"/>
  <c r="L24" i="7"/>
  <c r="N24" i="7"/>
  <c r="N113" i="1"/>
  <c r="N114" i="1" s="1"/>
  <c r="N126" i="1" s="1"/>
  <c r="AF75" i="1"/>
  <c r="H71" i="4"/>
  <c r="L57" i="4"/>
  <c r="N123" i="4"/>
  <c r="N54" i="7"/>
  <c r="H58" i="7"/>
  <c r="L54" i="7"/>
  <c r="R126" i="1"/>
  <c r="K55" i="3"/>
  <c r="G56" i="3"/>
  <c r="L38" i="5"/>
  <c r="N54" i="6"/>
  <c r="L54" i="6"/>
  <c r="AD113" i="1"/>
  <c r="AD114" i="1" s="1"/>
  <c r="AD126" i="1" s="1"/>
  <c r="T125" i="1"/>
  <c r="T126" i="1" s="1"/>
  <c r="N37" i="4"/>
  <c r="N144" i="4"/>
  <c r="H152" i="4"/>
  <c r="H49" i="1"/>
  <c r="X49" i="1"/>
  <c r="X62" i="1" s="1"/>
  <c r="X114" i="1" s="1"/>
  <c r="X126" i="1" s="1"/>
  <c r="V62" i="1"/>
  <c r="V114" i="1" s="1"/>
  <c r="J49" i="1"/>
  <c r="J62" i="1" s="1"/>
  <c r="AF60" i="1"/>
  <c r="P113" i="1"/>
  <c r="P114" i="1" s="1"/>
  <c r="P126" i="1" s="1"/>
  <c r="V125" i="1"/>
  <c r="AF123" i="1"/>
  <c r="H64" i="2"/>
  <c r="H65" i="2" s="1"/>
  <c r="I55" i="3"/>
  <c r="I56" i="3" s="1"/>
  <c r="I67" i="3" s="1"/>
  <c r="K37" i="3"/>
  <c r="M55" i="3"/>
  <c r="L70" i="4"/>
  <c r="N133" i="4"/>
  <c r="N28" i="5"/>
  <c r="N38" i="6"/>
  <c r="L38" i="6"/>
  <c r="N140" i="6"/>
  <c r="H148" i="6"/>
  <c r="L140" i="6"/>
  <c r="F25" i="8"/>
  <c r="F27" i="8" s="1"/>
  <c r="L36" i="7"/>
  <c r="H37" i="7"/>
  <c r="H94" i="1"/>
  <c r="AF84" i="1"/>
  <c r="AF100" i="1"/>
  <c r="J113" i="1"/>
  <c r="H125" i="1"/>
  <c r="J57" i="4"/>
  <c r="N129" i="6"/>
  <c r="L129" i="6"/>
  <c r="N45" i="7"/>
  <c r="L45" i="7"/>
  <c r="L49" i="1"/>
  <c r="L62" i="1" s="1"/>
  <c r="L114" i="1" s="1"/>
  <c r="AB49" i="1"/>
  <c r="AB62" i="1" s="1"/>
  <c r="AB114" i="1" s="1"/>
  <c r="AB126" i="1" s="1"/>
  <c r="AF25" i="1"/>
  <c r="M24" i="3"/>
  <c r="N10" i="4"/>
  <c r="H139" i="4"/>
  <c r="N10" i="6"/>
  <c r="L10" i="6"/>
  <c r="H56" i="6"/>
  <c r="J139" i="4"/>
  <c r="N139" i="4" s="1"/>
  <c r="L28" i="7"/>
  <c r="K17" i="3"/>
  <c r="G25" i="3"/>
  <c r="K54" i="3"/>
  <c r="J152" i="4"/>
  <c r="N152" i="4" s="1"/>
  <c r="N30" i="5"/>
  <c r="N28" i="7"/>
  <c r="J72" i="7"/>
  <c r="J73" i="7" s="1"/>
  <c r="J74" i="7" s="1"/>
  <c r="M54" i="3"/>
  <c r="N150" i="4"/>
  <c r="L67" i="7"/>
  <c r="N71" i="7"/>
  <c r="G29" i="11"/>
  <c r="H113" i="1" l="1"/>
  <c r="AF113" i="1" s="1"/>
  <c r="AF94" i="1"/>
  <c r="L139" i="4"/>
  <c r="N37" i="7"/>
  <c r="L37" i="7"/>
  <c r="M56" i="3"/>
  <c r="K56" i="3"/>
  <c r="G67" i="3"/>
  <c r="H140" i="4"/>
  <c r="J71" i="4"/>
  <c r="N57" i="4"/>
  <c r="N135" i="6"/>
  <c r="L135" i="6"/>
  <c r="AF125" i="1"/>
  <c r="J114" i="1"/>
  <c r="J126" i="1" s="1"/>
  <c r="M25" i="3"/>
  <c r="K25" i="3"/>
  <c r="G31" i="3"/>
  <c r="N148" i="6"/>
  <c r="L148" i="6"/>
  <c r="V126" i="1"/>
  <c r="N58" i="7"/>
  <c r="L58" i="7"/>
  <c r="H72" i="7"/>
  <c r="J74" i="5"/>
  <c r="L73" i="5"/>
  <c r="L152" i="4"/>
  <c r="H70" i="6"/>
  <c r="N56" i="6"/>
  <c r="L56" i="6"/>
  <c r="L126" i="1"/>
  <c r="H62" i="1"/>
  <c r="AF49" i="1"/>
  <c r="H38" i="7"/>
  <c r="N30" i="7"/>
  <c r="L30" i="7"/>
  <c r="H136" i="6" l="1"/>
  <c r="N70" i="6"/>
  <c r="L70" i="6"/>
  <c r="L38" i="7"/>
  <c r="H73" i="7"/>
  <c r="N38" i="7"/>
  <c r="M67" i="3"/>
  <c r="K67" i="3"/>
  <c r="J75" i="5"/>
  <c r="N74" i="5"/>
  <c r="L74" i="5"/>
  <c r="M31" i="3"/>
  <c r="K31" i="3"/>
  <c r="J140" i="4"/>
  <c r="N71" i="4"/>
  <c r="L72" i="7"/>
  <c r="N72" i="7"/>
  <c r="H153" i="4"/>
  <c r="H114" i="1"/>
  <c r="AF62" i="1"/>
  <c r="L71" i="4"/>
  <c r="L73" i="7" l="1"/>
  <c r="H74" i="7"/>
  <c r="N73" i="7"/>
  <c r="J153" i="4"/>
  <c r="N153" i="4" s="1"/>
  <c r="N140" i="4"/>
  <c r="L140" i="4"/>
  <c r="AF114" i="1"/>
  <c r="H126" i="1"/>
  <c r="AF126" i="1" s="1"/>
  <c r="N75" i="5"/>
  <c r="L75" i="5"/>
  <c r="N136" i="6"/>
  <c r="L136" i="6"/>
  <c r="H149" i="6"/>
  <c r="N149" i="6" l="1"/>
  <c r="L149" i="6"/>
  <c r="L74" i="7"/>
  <c r="N74" i="7"/>
  <c r="L153" i="4"/>
</calcChain>
</file>

<file path=xl/sharedStrings.xml><?xml version="1.0" encoding="utf-8"?>
<sst xmlns="http://schemas.openxmlformats.org/spreadsheetml/2006/main" count="862" uniqueCount="278">
  <si>
    <t>12:51 PM</t>
  </si>
  <si>
    <t>MARIN SOCIETY OF ARTISTS</t>
  </si>
  <si>
    <t>Revenue &amp; Expense by Month - Accrual</t>
  </si>
  <si>
    <t>Accrual Basis</t>
  </si>
  <si>
    <t>October 2018 through September 2019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</si>
  <si>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</si>
  <si>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</si>
  <si>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</si>
  <si>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</si>
  <si>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</si>
  <si>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</si>
  <si>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</si>
  <si>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</si>
  <si>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>Jun 19</t>
  </si>
  <si>
    <t>Jul 19</t>
  </si>
  <si>
    <t>Aug 19</t>
  </si>
  <si>
    <t>Sep 19</t>
  </si>
  <si>
    <t>TOTAL</t>
  </si>
  <si>
    <t>Ordinary Income/Expense</t>
  </si>
  <si>
    <t>Income</t>
  </si>
  <si>
    <t>4080 · Tenant Studio Rent</t>
  </si>
  <si>
    <t>4081 · Studio rent</t>
  </si>
  <si>
    <t>Total 4080 · Tenant Studio Rent</t>
  </si>
  <si>
    <t>49900 · Uncategorized Income</t>
  </si>
  <si>
    <t>4010 · Member Dues</t>
  </si>
  <si>
    <t>4020 · Gallery Use</t>
  </si>
  <si>
    <t>4027 · Wall/Jewelry Case Use Income</t>
  </si>
  <si>
    <t>4025 · Third Party Exhibit Rental</t>
  </si>
  <si>
    <t>4021 · High School Show</t>
  </si>
  <si>
    <t>4022 · Marin Open Studios</t>
  </si>
  <si>
    <t>4023 · Recurring Gallery Rent Space Us</t>
  </si>
  <si>
    <t>4040 · Misc. Event Rental</t>
  </si>
  <si>
    <t>Total 4020 · Gallery Use</t>
  </si>
  <si>
    <t>4050 · Donations</t>
  </si>
  <si>
    <t>4053 · Show Sponsor</t>
  </si>
  <si>
    <t>4051 · Donations other</t>
  </si>
  <si>
    <t>4058 · Member Donations</t>
  </si>
  <si>
    <t>4059 · Outside Donations</t>
  </si>
  <si>
    <t>Total 4050 · Donations</t>
  </si>
  <si>
    <t>4070 · Sales</t>
  </si>
  <si>
    <t>4078 · Jewelry Sale</t>
  </si>
  <si>
    <t>4077 · Photography Sale</t>
  </si>
  <si>
    <t>4076 · Misc. Sales Income</t>
  </si>
  <si>
    <t>4075 · Card Sales Income</t>
  </si>
  <si>
    <t>4074 · Crafts &amp; Sculpture Sales Inc</t>
  </si>
  <si>
    <t>4073 · Painting Sales Income</t>
  </si>
  <si>
    <t>Total 4070 · Sales</t>
  </si>
  <si>
    <t>4100 · Monthly Shows</t>
  </si>
  <si>
    <t>4101 · January Show Open Elements</t>
  </si>
  <si>
    <t>4102 · February Show Member Unjuried</t>
  </si>
  <si>
    <t>4103 · March Show Member Juried</t>
  </si>
  <si>
    <t>4104 · April Show Open National Photo</t>
  </si>
  <si>
    <t>4105 · May Show (see 4022 MOS)</t>
  </si>
  <si>
    <t>4106 · June Show Open National</t>
  </si>
  <si>
    <t>4107 · July Show Member Jury</t>
  </si>
  <si>
    <t>4108 · August Show Member Unjuried</t>
  </si>
  <si>
    <t>4109 · Sept Open national fine art</t>
  </si>
  <si>
    <t>4111 · November Open Fresh Art 2019</t>
  </si>
  <si>
    <t>4112 · December Show</t>
  </si>
  <si>
    <t>4122 · Available 8/5 - 8/11/19</t>
  </si>
  <si>
    <t>Total 4100 · Monthly Shows</t>
  </si>
  <si>
    <t>4400 · Interest</t>
  </si>
  <si>
    <t>Total Income</t>
  </si>
  <si>
    <t>Cost of Goods Sold</t>
  </si>
  <si>
    <t>5000 · Cost of Sales Other</t>
  </si>
  <si>
    <t>5078 · Jewelry sale</t>
  </si>
  <si>
    <t>5003 · Open painting 60% to artist</t>
  </si>
  <si>
    <t>5005 · Open Craft/Scupture 60% to arti</t>
  </si>
  <si>
    <t>5004 · Photo - 70% to Artist</t>
  </si>
  <si>
    <t>5006 · Cards - 70% to Artist</t>
  </si>
  <si>
    <t>5002 · Craft &amp; Sculpture 70% to Artist</t>
  </si>
  <si>
    <t>5001 · Paintings - 70% to Artist</t>
  </si>
  <si>
    <t>5000 · Cost of Sales Other - Other</t>
  </si>
  <si>
    <t>Total 5000 · Cost of Sales Other</t>
  </si>
  <si>
    <t>Total COGS</t>
  </si>
  <si>
    <t>Gross Profit</t>
  </si>
  <si>
    <t>Expense</t>
  </si>
  <si>
    <t>69800 · Uncategorized Expenses</t>
  </si>
  <si>
    <t>66900 · Reconciliation Discrepancies</t>
  </si>
  <si>
    <t>5100 · Monthly Show Expenses Other</t>
  </si>
  <si>
    <t>5121 · Available 5/11 - 517/18</t>
  </si>
  <si>
    <t>5101 · January Open National 2 jurors</t>
  </si>
  <si>
    <t>5104 · April Open Nat'l Photo juried</t>
  </si>
  <si>
    <t>5106 · June Open National</t>
  </si>
  <si>
    <t>5108 · August Member unjuried</t>
  </si>
  <si>
    <t>5109 · September Show-Open Fine Art</t>
  </si>
  <si>
    <t>5110 · October Show 92nd Mmbr Fine Art</t>
  </si>
  <si>
    <t>5111 · November Open Fresh Art 2019</t>
  </si>
  <si>
    <t>Total 5100 · Monthly Show Expenses Other</t>
  </si>
  <si>
    <t>6100 · General &amp; Administrative</t>
  </si>
  <si>
    <t>6119 · Common Area Expenses</t>
  </si>
  <si>
    <t>6158 · HVAC Maintenance Contract</t>
  </si>
  <si>
    <t>6105 · Accounting Services</t>
  </si>
  <si>
    <t>6112 · Bank Charges (PP &amp; ET)</t>
  </si>
  <si>
    <t>6118 · Cleaning/Maintenance</t>
  </si>
  <si>
    <t>6122 · Depreciation &amp; Amortiz</t>
  </si>
  <si>
    <t>6123 · Depreciation Expense</t>
  </si>
  <si>
    <t>Total 6122 · Depreciation &amp; Amortiz</t>
  </si>
  <si>
    <t>6124 · Hospitality- 2nd Friday/Rec</t>
  </si>
  <si>
    <t>6128 · Insurance</t>
  </si>
  <si>
    <t>6134 · Licenses &amp; Fees (Gov't)</t>
  </si>
  <si>
    <t>6136 · Miscellaneous Exp</t>
  </si>
  <si>
    <t>6138 · Office Supplies</t>
  </si>
  <si>
    <t>6149 · Postage (Not Palette)</t>
  </si>
  <si>
    <t>6150 · Printing</t>
  </si>
  <si>
    <t>6155 · Rent</t>
  </si>
  <si>
    <t>6170 · Sales Tax</t>
  </si>
  <si>
    <t>Total 6100 · General &amp; Administrative</t>
  </si>
  <si>
    <t>6300 · Utilities</t>
  </si>
  <si>
    <t>6302 · MMWD (bi-monthly)</t>
  </si>
  <si>
    <t>6304 · PG&amp;E (gas &amp; electric)</t>
  </si>
  <si>
    <t>6308 · Comcast Int TV Tel</t>
  </si>
  <si>
    <t>6310 · MSS (Trash Disposal)</t>
  </si>
  <si>
    <t>Total 6300 · Utilities</t>
  </si>
  <si>
    <t>6400 · Technology</t>
  </si>
  <si>
    <t>6403 · Domain Names</t>
  </si>
  <si>
    <t>6406 · Web Host</t>
  </si>
  <si>
    <t>Total 6400 · Technology</t>
  </si>
  <si>
    <t>6700 · Fundraising Expenses</t>
  </si>
  <si>
    <t>6703 · Donor Appeal</t>
  </si>
  <si>
    <t>Total 6700 · Fundraising Expenses</t>
  </si>
  <si>
    <t>7000 · Payroll</t>
  </si>
  <si>
    <t>7004 · Employer Taxes</t>
  </si>
  <si>
    <t>7005 · Workers Comp</t>
  </si>
  <si>
    <t>7000 · Payroll - Other</t>
  </si>
  <si>
    <t>Total 7000 · Payroll</t>
  </si>
  <si>
    <t>Total Expense</t>
  </si>
  <si>
    <t>Net Ordinary Income</t>
  </si>
  <si>
    <t>Other Income/Expense</t>
  </si>
  <si>
    <t>Other Income</t>
  </si>
  <si>
    <t>Total Other Income</t>
  </si>
  <si>
    <t>Other Expense</t>
  </si>
  <si>
    <t>8104 · Hardware</t>
  </si>
  <si>
    <t>8120 · Software</t>
  </si>
  <si>
    <t>Total Other Expense</t>
  </si>
  <si>
    <t>Net Other Income</t>
  </si>
  <si>
    <t>Net Income</t>
  </si>
  <si>
    <t>12:54 PM</t>
  </si>
  <si>
    <t>September 2019</t>
  </si>
  <si>
    <t>12:59 PM</t>
  </si>
  <si>
    <t>Balance Sheet</t>
  </si>
  <si>
    <t>Cash Basis</t>
  </si>
  <si>
    <t>As of September 30, 2019</t>
  </si>
  <si>
    <t>Sep 30, 19</t>
  </si>
  <si>
    <t>Sep 30, 18</t>
  </si>
  <si>
    <t>$ Change</t>
  </si>
  <si>
    <t>% Change</t>
  </si>
  <si>
    <t>ASSETS</t>
  </si>
  <si>
    <t>Current Assets</t>
  </si>
  <si>
    <t>Checking/Savings</t>
  </si>
  <si>
    <t>1015 · BofA 3184 checking</t>
  </si>
  <si>
    <t>1012 · First American Title Co</t>
  </si>
  <si>
    <t>1010 · PayPal new</t>
  </si>
  <si>
    <t>1009 · Sterling Bank &amp; Trust</t>
  </si>
  <si>
    <t>1001 · WF Checking #0437</t>
  </si>
  <si>
    <t>1004 · WF Savings 3957</t>
  </si>
  <si>
    <t>1007 · EntryThingy Token Acct</t>
  </si>
  <si>
    <t>Total Checking/Savings</t>
  </si>
  <si>
    <t>Accounts Receivable</t>
  </si>
  <si>
    <t>11000 · Accounts Receivable</t>
  </si>
  <si>
    <t>Total Accounts Receivable</t>
  </si>
  <si>
    <t>Other Current Assets</t>
  </si>
  <si>
    <t>12210 · Deposits Held by Vendors</t>
  </si>
  <si>
    <t>12000 · Undeposited Funds</t>
  </si>
  <si>
    <t>Total Other Current Assets</t>
  </si>
  <si>
    <t>Total Current Assets</t>
  </si>
  <si>
    <t>Fixed Assets</t>
  </si>
  <si>
    <t>1705 · Accum Depre Tenant Improvemnts</t>
  </si>
  <si>
    <t>1700 · Tenant Improvements</t>
  </si>
  <si>
    <t>1500 · Furniture &amp; Fixtures</t>
  </si>
  <si>
    <t>Total Fixed Assets</t>
  </si>
  <si>
    <t>TOTAL ASSETS</t>
  </si>
  <si>
    <t>LIABILITIES &amp; EQUITY</t>
  </si>
  <si>
    <t>Liabilities</t>
  </si>
  <si>
    <t>Current Liabilities</t>
  </si>
  <si>
    <t>Credit Cards</t>
  </si>
  <si>
    <t>20500 · BofAcc7504</t>
  </si>
  <si>
    <t>Total Credit Cards</t>
  </si>
  <si>
    <t>Other Current Liabilities</t>
  </si>
  <si>
    <t>2095 · Prepaid studio rent (new)</t>
  </si>
  <si>
    <t>2096 · Refundable Rent Deposits</t>
  </si>
  <si>
    <t>2096.3 · SPACE Use Deposits</t>
  </si>
  <si>
    <t>2096.1 · Tenant Studio Rental Deposits</t>
  </si>
  <si>
    <t>2096 · Refundable Rent Deposits - Other</t>
  </si>
  <si>
    <t>Total 2096 · Refundable Rent Deposits</t>
  </si>
  <si>
    <t>2098 · Prepaid Gallery Rental</t>
  </si>
  <si>
    <t>25500 · *Sales Tax Payable</t>
  </si>
  <si>
    <t>2100 · Payroll Tax Liability</t>
  </si>
  <si>
    <t>2101 · FIT - Federal Income Tax</t>
  </si>
  <si>
    <t>2103 · Medicare</t>
  </si>
  <si>
    <t>2102 · FICA - (Social Security)</t>
  </si>
  <si>
    <t>2106 · SDI (State Disability)</t>
  </si>
  <si>
    <t>2100 · Payroll Tax Liability - Other</t>
  </si>
  <si>
    <t>Total 2100 · Payroll Tax Liability</t>
  </si>
  <si>
    <t>Total Other Current Liabilities</t>
  </si>
  <si>
    <t>Total Current Liabilities</t>
  </si>
  <si>
    <t>Total Liabilities</t>
  </si>
  <si>
    <t>Equity</t>
  </si>
  <si>
    <t>31200 · CAC Org Dev Grant Restricted</t>
  </si>
  <si>
    <t>30000 · Opening Balance Equity</t>
  </si>
  <si>
    <t>31995 · Restricted Fnds  Lighting Hang</t>
  </si>
  <si>
    <t>31985 · Restricted Funds-Donner Grant</t>
  </si>
  <si>
    <t>31990 · Restricted Funds-Relocation</t>
  </si>
  <si>
    <t>32000 · Unrestricted Net Assets</t>
  </si>
  <si>
    <t>32500 · Prior Period Adjustment</t>
  </si>
  <si>
    <t>Total Equity</t>
  </si>
  <si>
    <t>TOTAL LIABILITIES &amp; EQUITY</t>
  </si>
  <si>
    <t>1:03 PM</t>
  </si>
  <si>
    <t>Budget vs. Actual</t>
  </si>
  <si>
    <t>Oct '18 - Sep 19</t>
  </si>
  <si>
    <t>Budget</t>
  </si>
  <si>
    <t>$ Over Budget</t>
  </si>
  <si>
    <t>% of Budget</t>
  </si>
  <si>
    <t>4050 · Donations - Other</t>
  </si>
  <si>
    <t>4079 · Sales- other</t>
  </si>
  <si>
    <t>4124 · Hospitality-Wine sales</t>
  </si>
  <si>
    <t>4125 · Other Shows</t>
  </si>
  <si>
    <t>4121 · Available 5/11 - 5/17/19</t>
  </si>
  <si>
    <t>4120 · Available 12/26/18 - 1/6/19</t>
  </si>
  <si>
    <t>Total 4125 · Other Shows</t>
  </si>
  <si>
    <t>5008 · Open photo 60% to artist</t>
  </si>
  <si>
    <t>5061 · MOS Gallery Rental</t>
  </si>
  <si>
    <t>5102 · February Member juried</t>
  </si>
  <si>
    <t>5103 · March Member unjuried</t>
  </si>
  <si>
    <t>5105 · May (see 5161 MOS &amp; 5121)</t>
  </si>
  <si>
    <t>5107 · July Show Member (member jurors</t>
  </si>
  <si>
    <t>5112 · December Annual Member juried</t>
  </si>
  <si>
    <t>5120 · Available 12/26/18 - 1/6/19</t>
  </si>
  <si>
    <t>5122 · Available 8/5 - 8/11/19</t>
  </si>
  <si>
    <t>5123 · Available 12/26/19 - 1/5/20</t>
  </si>
  <si>
    <t>6155.2 · Excess Tax Assessment</t>
  </si>
  <si>
    <t>6108 · Advertising</t>
  </si>
  <si>
    <t>6155.1 · Repairs/Maint., Bldg.</t>
  </si>
  <si>
    <t>6160 · Repairs</t>
  </si>
  <si>
    <t>6175 · Security</t>
  </si>
  <si>
    <t>6707 · Fundraising Fees</t>
  </si>
  <si>
    <t>6701 · Membership Expenses</t>
  </si>
  <si>
    <t>6705 · Fundraiser</t>
  </si>
  <si>
    <t>8116 · Prof Services-Financial</t>
  </si>
  <si>
    <t>1:06 PM</t>
  </si>
  <si>
    <t>1:10 PM</t>
  </si>
  <si>
    <t>Revenue-Expense - Previous Year Comparison</t>
  </si>
  <si>
    <t>Oct '17 - Sep 18</t>
  </si>
  <si>
    <t>4030 · Class-Workshop Fees</t>
  </si>
  <si>
    <t>4110 · 92nd Member Fine Arts</t>
  </si>
  <si>
    <t>5020 · Class &amp; Workshop Expenses</t>
  </si>
  <si>
    <t>5021 · Fees to Teacher/Presenters</t>
  </si>
  <si>
    <t>Total 5020 · Class &amp; Workshop Expenses</t>
  </si>
  <si>
    <t>5130 · Other Outside Shows</t>
  </si>
  <si>
    <t>5100 · Monthly Show Expenses Other - Other</t>
  </si>
  <si>
    <t>6113 · Online payment fees</t>
  </si>
  <si>
    <t>8117 · Prof Services-Web/Database</t>
  </si>
  <si>
    <t>1:11 PM</t>
  </si>
  <si>
    <t>Sep 18</t>
  </si>
  <si>
    <t>1:13 PM</t>
  </si>
  <si>
    <t>Statement of Cash Flows</t>
  </si>
  <si>
    <t/>
  </si>
  <si>
    <t>OPERATING ACTIVITIES</t>
  </si>
  <si>
    <t>Adjustments to reconcile Net Income</t>
  </si>
  <si>
    <t>to net cash provided by operations:</t>
  </si>
  <si>
    <t>2096 · Refundable Rent Deposits:2096.1 · Tenant Studio Rental Deposits</t>
  </si>
  <si>
    <t>Net cash provided by Operating Activities</t>
  </si>
  <si>
    <t>INVESTING ACTIVITIES</t>
  </si>
  <si>
    <t>Net cash provided by Investing Activities</t>
  </si>
  <si>
    <t>FINANCING ACTIVITIES</t>
  </si>
  <si>
    <t>Net cash provided by Financing Activities</t>
  </si>
  <si>
    <t>Net cash increase for period</t>
  </si>
  <si>
    <t>Cash at beginning of period</t>
  </si>
  <si>
    <t>Cash at end of period</t>
  </si>
  <si>
    <t>1:14 PM</t>
  </si>
  <si>
    <t>20000 · Accounts Payable</t>
  </si>
  <si>
    <t>C</t>
  </si>
  <si>
    <t>2:18 PM</t>
  </si>
  <si>
    <t>Total 8100 · D Foundation Expenditures</t>
  </si>
  <si>
    <t>8100 · D Foundation Expenditures</t>
  </si>
  <si>
    <t>8000 · D Fdn Restricted Funds</t>
  </si>
  <si>
    <t>31985 · Restricted Funds-D Grant</t>
  </si>
  <si>
    <t>1011 · WF 3453 D Fdn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</si>
</sst>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yy"/>
    <numFmt numFmtId="165" formatCode="#,##0.00;\-#,##0.00"/>
    <numFmt numFmtId="166" formatCode="#,##0.0#%;\-#,##0.0#%"/>
  </numFmts>
  <fonts count="7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2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3" fillId="0" borderId="0" xfId="0" applyNumberFormat="1" applyFont="1"/>
    <xf numFmtId="49" fontId="4" fillId="0" borderId="0" xfId="0" applyNumberFormat="1" applyFont="1"/>
    <xf numFmtId="49" fontId="5" fillId="0" borderId="0" xfId="0" applyNumberFormat="1" applyFont="1"/>
    <xf numFmtId="37" fontId="6" fillId="0" borderId="0" xfId="0" applyNumberFormat="1" applyFont="1"/>
    <xf numFmtId="49" fontId="6" fillId="0" borderId="0" xfId="0" applyNumberFormat="1" applyFont="1"/>
    <xf numFmtId="37" fontId="6" fillId="0" borderId="2" xfId="0" applyNumberFormat="1" applyFont="1" applyBorder="1"/>
    <xf numFmtId="37" fontId="6" fillId="0" borderId="0" xfId="0" applyNumberFormat="1" applyFont="1" applyBorder="1"/>
    <xf numFmtId="37" fontId="6" fillId="0" borderId="4" xfId="0" applyNumberFormat="1" applyFont="1" applyBorder="1"/>
    <xf numFmtId="37" fontId="6" fillId="0" borderId="3" xfId="0" applyNumberFormat="1" applyFont="1" applyBorder="1"/>
    <xf numFmtId="37" fontId="1" fillId="0" borderId="5" xfId="0" applyNumberFormat="1" applyFont="1" applyBorder="1"/>
    <xf numFmtId="0" fontId="1" fillId="0" borderId="0" xfId="0" applyFont="1"/>
    <xf numFmtId="49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6" fillId="0" borderId="0" xfId="0" applyNumberFormat="1" applyFont="1"/>
    <xf numFmtId="166" fontId="6" fillId="0" borderId="0" xfId="0" applyNumberFormat="1" applyFont="1"/>
    <xf numFmtId="165" fontId="6" fillId="0" borderId="2" xfId="0" applyNumberFormat="1" applyFont="1" applyBorder="1"/>
    <xf numFmtId="166" fontId="6" fillId="0" borderId="2" xfId="0" applyNumberFormat="1" applyFont="1" applyBorder="1"/>
    <xf numFmtId="165" fontId="6" fillId="0" borderId="0" xfId="0" applyNumberFormat="1" applyFont="1" applyBorder="1"/>
    <xf numFmtId="166" fontId="6" fillId="0" borderId="0" xfId="0" applyNumberFormat="1" applyFont="1" applyBorder="1"/>
    <xf numFmtId="165" fontId="6" fillId="0" borderId="3" xfId="0" applyNumberFormat="1" applyFont="1" applyBorder="1"/>
    <xf numFmtId="166" fontId="6" fillId="0" borderId="3" xfId="0" applyNumberFormat="1" applyFont="1" applyBorder="1"/>
    <xf numFmtId="165" fontId="6" fillId="0" borderId="4" xfId="0" applyNumberFormat="1" applyFont="1" applyBorder="1"/>
    <xf numFmtId="166" fontId="6" fillId="0" borderId="4" xfId="0" applyNumberFormat="1" applyFont="1" applyBorder="1"/>
    <xf numFmtId="165" fontId="1" fillId="0" borderId="5" xfId="0" applyNumberFormat="1" applyFont="1" applyBorder="1"/>
    <xf numFmtId="166" fontId="1" fillId="0" borderId="5" xfId="0" applyNumberFormat="1" applyFont="1" applyBorder="1"/>
    <xf numFmtId="49" fontId="1" fillId="0" borderId="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9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10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1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6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6385" name="FILTER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6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6386" name="HEADER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6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A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A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4097" name="FILTER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4098" name="HEADER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57345" name="FILTER" hidden="1">
              <a:extLst>
                <a:ext uri="{63B3BB69-23CF-44E3-9099-C40C66FF867C}">
                  <a14:compatExt spid="_x0000_s57345"/>
                </a:ext>
                <a:ext uri="{FF2B5EF4-FFF2-40B4-BE49-F238E27FC236}">
                  <a16:creationId xmlns:a16="http://schemas.microsoft.com/office/drawing/2014/main" id="{00000000-0008-0000-0100-000001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57346" name="HEADER" hidden="1">
              <a:extLst>
                <a:ext uri="{63B3BB69-23CF-44E3-9099-C40C66FF867C}">
                  <a14:compatExt spid="_x0000_s57346"/>
                </a:ext>
                <a:ext uri="{FF2B5EF4-FFF2-40B4-BE49-F238E27FC236}">
                  <a16:creationId xmlns:a16="http://schemas.microsoft.com/office/drawing/2014/main" id="{00000000-0008-0000-0100-000002E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37889" name="FILTER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3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37890" name="HEADER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3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9697" name="FILTER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4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9698" name="HEADER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4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2529" name="FILTER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5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2530" name="HEADER" hidden="1">
              <a:extLst>
                <a:ext uri="{63B3BB69-23CF-44E3-9099-C40C66FF867C}">
                  <a14:compatExt spid="_x0000_s22530"/>
                </a:ext>
                <a:ext uri="{FF2B5EF4-FFF2-40B4-BE49-F238E27FC236}">
                  <a16:creationId xmlns:a16="http://schemas.microsoft.com/office/drawing/2014/main" id="{00000000-0008-0000-0500-000002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1265" name="FILTER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7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11266" name="HEADER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7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7169" name="FILTER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8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7170" name="HEADER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8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049" name="FILTER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9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76200</xdr:colOff>
          <xdr:row>1</xdr:row>
          <xdr:rowOff>33338</xdr:rowOff>
        </xdr:to>
        <xdr:sp macro="" textlink="">
          <xdr:nvSpPr>
            <xdr:cNvPr id="2050" name="HEADER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9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7" Type="http://schemas.openxmlformats.org/officeDocument/2006/relationships/image" Target="../media/image20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20.xml"/><Relationship Id="rId5" Type="http://schemas.openxmlformats.org/officeDocument/2006/relationships/image" Target="../media/image19.emf"/><Relationship Id="rId4" Type="http://schemas.openxmlformats.org/officeDocument/2006/relationships/control" Target="../activeX/activeX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4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image" Target="../media/image6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6.xml"/><Relationship Id="rId5" Type="http://schemas.openxmlformats.org/officeDocument/2006/relationships/image" Target="../media/image5.emf"/><Relationship Id="rId4" Type="http://schemas.openxmlformats.org/officeDocument/2006/relationships/control" Target="../activeX/activeX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8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8.xml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0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10.xml"/><Relationship Id="rId5" Type="http://schemas.openxmlformats.org/officeDocument/2006/relationships/image" Target="../media/image9.emf"/><Relationship Id="rId4" Type="http://schemas.openxmlformats.org/officeDocument/2006/relationships/control" Target="../activeX/activeX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7" Type="http://schemas.openxmlformats.org/officeDocument/2006/relationships/image" Target="../media/image12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12.xml"/><Relationship Id="rId5" Type="http://schemas.openxmlformats.org/officeDocument/2006/relationships/image" Target="../media/image11.emf"/><Relationship Id="rId4" Type="http://schemas.openxmlformats.org/officeDocument/2006/relationships/control" Target="../activeX/activeX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4.xml"/><Relationship Id="rId5" Type="http://schemas.openxmlformats.org/officeDocument/2006/relationships/image" Target="../media/image13.emf"/><Relationship Id="rId4" Type="http://schemas.openxmlformats.org/officeDocument/2006/relationships/control" Target="../activeX/activeX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16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6.xml"/><Relationship Id="rId5" Type="http://schemas.openxmlformats.org/officeDocument/2006/relationships/image" Target="../media/image15.emf"/><Relationship Id="rId4" Type="http://schemas.openxmlformats.org/officeDocument/2006/relationships/control" Target="../activeX/activeX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7" Type="http://schemas.openxmlformats.org/officeDocument/2006/relationships/image" Target="../media/image18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8.xml"/><Relationship Id="rId5" Type="http://schemas.openxmlformats.org/officeDocument/2006/relationships/image" Target="../media/image17.emf"/><Relationship Id="rId4" Type="http://schemas.openxmlformats.org/officeDocument/2006/relationships/control" Target="../activeX/activeX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150"/>
  <sheetViews>
    <sheetView showGridLines="0" workbookViewId="0">
      <pane xSplit="7" ySplit="5" topLeftCell="H126" activePane="bottomRight" state="frozenSplit"/>
      <selection pane="topRight" activeCell="H1" sqref="H1"/>
      <selection pane="bottomLeft" activeCell="A6" sqref="A6"/>
      <selection pane="bottomRight" activeCell="F135" sqref="F135"/>
    </sheetView>
  </sheetViews>
  <sheetFormatPr defaultRowHeight="14.25" x14ac:dyDescent="0.45"/>
  <cols>
    <col min="1" max="6" width="2.9296875" style="20" customWidth="1"/>
    <col min="7" max="7" width="29.796875" style="20" customWidth="1"/>
    <col min="8" max="8" width="11.46484375" style="21" bestFit="1" customWidth="1"/>
    <col min="9" max="9" width="2.19921875" style="21" customWidth="1"/>
    <col min="10" max="10" width="11.46484375" style="21" bestFit="1" customWidth="1"/>
    <col min="11" max="11" width="2.19921875" style="21" customWidth="1"/>
    <col min="12" max="12" width="7.73046875" style="21" bestFit="1" customWidth="1"/>
    <col min="13" max="13" width="2.19921875" style="21" customWidth="1"/>
    <col min="14" max="14" width="10.33203125" style="21" bestFit="1" customWidth="1"/>
  </cols>
  <sheetData>
    <row r="1" spans="1:14" ht="15.4" x14ac:dyDescent="0.45">
      <c r="A1" s="3" t="s">
        <v>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4" t="s">
        <v>240</v>
      </c>
    </row>
    <row r="2" spans="1:14" ht="17.649999999999999" x14ac:dyDescent="0.5">
      <c r="A2" s="4" t="s">
        <v>241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5">
        <v>43740</v>
      </c>
    </row>
    <row r="3" spans="1:14" x14ac:dyDescent="0.45">
      <c r="A3" s="5" t="s">
        <v>4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4" t="s">
        <v>3</v>
      </c>
    </row>
    <row r="4" spans="1:14" ht="14.65" thickBot="1" x14ac:dyDescent="0.5">
      <c r="A4" s="2"/>
      <c r="B4" s="2"/>
      <c r="C4" s="2"/>
      <c r="D4" s="2"/>
      <c r="E4" s="2"/>
      <c r="F4" s="2"/>
      <c r="G4" s="2"/>
      <c r="H4" s="23"/>
      <c r="I4" s="22"/>
      <c r="J4" s="23"/>
      <c r="K4" s="22"/>
      <c r="L4" s="23"/>
      <c r="M4" s="22"/>
      <c r="N4" s="23"/>
    </row>
    <row r="5" spans="1:14" s="19" customFormat="1" ht="15" thickTop="1" thickBot="1" x14ac:dyDescent="0.5">
      <c r="A5" s="16"/>
      <c r="B5" s="16"/>
      <c r="C5" s="16"/>
      <c r="D5" s="16"/>
      <c r="E5" s="16"/>
      <c r="F5" s="16"/>
      <c r="G5" s="16"/>
      <c r="H5" s="36" t="s">
        <v>209</v>
      </c>
      <c r="I5" s="18"/>
      <c r="J5" s="36" t="s">
        <v>242</v>
      </c>
      <c r="K5" s="18"/>
      <c r="L5" s="36" t="s">
        <v>145</v>
      </c>
      <c r="M5" s="18"/>
      <c r="N5" s="36" t="s">
        <v>146</v>
      </c>
    </row>
    <row r="6" spans="1:14" ht="14.65" thickTop="1" x14ac:dyDescent="0.45">
      <c r="A6" s="2"/>
      <c r="B6" s="2" t="s">
        <v>18</v>
      </c>
      <c r="C6" s="2"/>
      <c r="D6" s="2"/>
      <c r="E6" s="2"/>
      <c r="F6" s="2"/>
      <c r="G6" s="2"/>
      <c r="H6" s="24"/>
      <c r="I6" s="7"/>
      <c r="J6" s="24"/>
      <c r="K6" s="7"/>
      <c r="L6" s="24"/>
      <c r="M6" s="7"/>
      <c r="N6" s="25"/>
    </row>
    <row r="7" spans="1:14" x14ac:dyDescent="0.45">
      <c r="A7" s="2"/>
      <c r="B7" s="2"/>
      <c r="C7" s="2"/>
      <c r="D7" s="2" t="s">
        <v>19</v>
      </c>
      <c r="E7" s="2"/>
      <c r="F7" s="2"/>
      <c r="G7" s="2"/>
      <c r="H7" s="24"/>
      <c r="I7" s="7"/>
      <c r="J7" s="24"/>
      <c r="K7" s="7"/>
      <c r="L7" s="24"/>
      <c r="M7" s="7"/>
      <c r="N7" s="25"/>
    </row>
    <row r="8" spans="1:14" x14ac:dyDescent="0.45">
      <c r="A8" s="2"/>
      <c r="B8" s="2"/>
      <c r="C8" s="2"/>
      <c r="D8" s="2"/>
      <c r="E8" s="2" t="s">
        <v>20</v>
      </c>
      <c r="F8" s="2"/>
      <c r="G8" s="2"/>
      <c r="H8" s="24"/>
      <c r="I8" s="7"/>
      <c r="J8" s="24"/>
      <c r="K8" s="7"/>
      <c r="L8" s="24"/>
      <c r="M8" s="7"/>
      <c r="N8" s="25"/>
    </row>
    <row r="9" spans="1:14" ht="14.65" thickBot="1" x14ac:dyDescent="0.5">
      <c r="A9" s="2"/>
      <c r="B9" s="2"/>
      <c r="C9" s="2"/>
      <c r="D9" s="2"/>
      <c r="E9" s="2"/>
      <c r="F9" s="2" t="s">
        <v>21</v>
      </c>
      <c r="G9" s="2"/>
      <c r="H9" s="26">
        <v>76822.990000000005</v>
      </c>
      <c r="I9" s="7"/>
      <c r="J9" s="26">
        <v>72201.990000000005</v>
      </c>
      <c r="K9" s="7"/>
      <c r="L9" s="26">
        <f>ROUND((H9-J9),5)</f>
        <v>4621</v>
      </c>
      <c r="M9" s="7"/>
      <c r="N9" s="27">
        <f>ROUND(IF(H9=0, IF(J9=0, 0, SIGN(-J9)), IF(J9=0, SIGN(H9), (H9-J9)/ABS(J9))),5)</f>
        <v>6.4000000000000001E-2</v>
      </c>
    </row>
    <row r="10" spans="1:14" x14ac:dyDescent="0.45">
      <c r="A10" s="2"/>
      <c r="B10" s="2"/>
      <c r="C10" s="2"/>
      <c r="D10" s="2"/>
      <c r="E10" s="2" t="s">
        <v>22</v>
      </c>
      <c r="F10" s="2"/>
      <c r="G10" s="2"/>
      <c r="H10" s="24">
        <f>ROUND(SUM(H8:H9),5)</f>
        <v>76822.990000000005</v>
      </c>
      <c r="I10" s="7"/>
      <c r="J10" s="24">
        <f>ROUND(SUM(J8:J9),5)</f>
        <v>72201.990000000005</v>
      </c>
      <c r="K10" s="7"/>
      <c r="L10" s="24">
        <f>ROUND((H10-J10),5)</f>
        <v>4621</v>
      </c>
      <c r="M10" s="7"/>
      <c r="N10" s="25">
        <f>ROUND(IF(H10=0, IF(J10=0, 0, SIGN(-J10)), IF(J10=0, SIGN(H10), (H10-J10)/ABS(J10))),5)</f>
        <v>6.4000000000000001E-2</v>
      </c>
    </row>
    <row r="11" spans="1:14" ht="29" customHeight="1" x14ac:dyDescent="0.45">
      <c r="A11" s="2"/>
      <c r="B11" s="2"/>
      <c r="C11" s="2"/>
      <c r="D11" s="2"/>
      <c r="E11" s="2" t="s">
        <v>23</v>
      </c>
      <c r="F11" s="2"/>
      <c r="G11" s="2"/>
      <c r="H11" s="24">
        <v>119.44</v>
      </c>
      <c r="I11" s="7"/>
      <c r="J11" s="24">
        <v>54.6</v>
      </c>
      <c r="K11" s="7"/>
      <c r="L11" s="24">
        <f>ROUND((H11-J11),5)</f>
        <v>64.84</v>
      </c>
      <c r="M11" s="7"/>
      <c r="N11" s="25">
        <f>ROUND(IF(H11=0, IF(J11=0, 0, SIGN(-J11)), IF(J11=0, SIGN(H11), (H11-J11)/ABS(J11))),5)</f>
        <v>1.1875500000000001</v>
      </c>
    </row>
    <row r="12" spans="1:14" x14ac:dyDescent="0.45">
      <c r="A12" s="2"/>
      <c r="B12" s="2"/>
      <c r="C12" s="2"/>
      <c r="D12" s="2"/>
      <c r="E12" s="2" t="s">
        <v>24</v>
      </c>
      <c r="F12" s="2"/>
      <c r="G12" s="2"/>
      <c r="H12" s="24">
        <v>25475</v>
      </c>
      <c r="I12" s="7"/>
      <c r="J12" s="24">
        <v>22198</v>
      </c>
      <c r="K12" s="7"/>
      <c r="L12" s="24">
        <f>ROUND((H12-J12),5)</f>
        <v>3277</v>
      </c>
      <c r="M12" s="7"/>
      <c r="N12" s="25">
        <f>ROUND(IF(H12=0, IF(J12=0, 0, SIGN(-J12)), IF(J12=0, SIGN(H12), (H12-J12)/ABS(J12))),5)</f>
        <v>0.14763000000000001</v>
      </c>
    </row>
    <row r="13" spans="1:14" x14ac:dyDescent="0.45">
      <c r="A13" s="2"/>
      <c r="B13" s="2"/>
      <c r="C13" s="2"/>
      <c r="D13" s="2"/>
      <c r="E13" s="2" t="s">
        <v>25</v>
      </c>
      <c r="F13" s="2"/>
      <c r="G13" s="2"/>
      <c r="H13" s="24"/>
      <c r="I13" s="7"/>
      <c r="J13" s="24"/>
      <c r="K13" s="7"/>
      <c r="L13" s="24"/>
      <c r="M13" s="7"/>
      <c r="N13" s="25"/>
    </row>
    <row r="14" spans="1:14" x14ac:dyDescent="0.45">
      <c r="A14" s="2"/>
      <c r="B14" s="2"/>
      <c r="C14" s="2"/>
      <c r="D14" s="2"/>
      <c r="E14" s="2"/>
      <c r="F14" s="2" t="s">
        <v>26</v>
      </c>
      <c r="G14" s="2"/>
      <c r="H14" s="24">
        <v>9488.76</v>
      </c>
      <c r="I14" s="7"/>
      <c r="J14" s="24">
        <v>6387</v>
      </c>
      <c r="K14" s="7"/>
      <c r="L14" s="24">
        <f t="shared" ref="L14:L21" si="0">ROUND((H14-J14),5)</f>
        <v>3101.76</v>
      </c>
      <c r="M14" s="7"/>
      <c r="N14" s="25">
        <f t="shared" ref="N14:N21" si="1">ROUND(IF(H14=0, IF(J14=0, 0, SIGN(-J14)), IF(J14=0, SIGN(H14), (H14-J14)/ABS(J14))),5)</f>
        <v>0.48564000000000002</v>
      </c>
    </row>
    <row r="15" spans="1:14" x14ac:dyDescent="0.45">
      <c r="A15" s="2"/>
      <c r="B15" s="2"/>
      <c r="C15" s="2"/>
      <c r="D15" s="2"/>
      <c r="E15" s="2"/>
      <c r="F15" s="2" t="s">
        <v>27</v>
      </c>
      <c r="G15" s="2"/>
      <c r="H15" s="24">
        <v>200</v>
      </c>
      <c r="I15" s="7"/>
      <c r="J15" s="24">
        <v>0</v>
      </c>
      <c r="K15" s="7"/>
      <c r="L15" s="24">
        <f t="shared" si="0"/>
        <v>200</v>
      </c>
      <c r="M15" s="7"/>
      <c r="N15" s="25">
        <f t="shared" si="1"/>
        <v>1</v>
      </c>
    </row>
    <row r="16" spans="1:14" x14ac:dyDescent="0.45">
      <c r="A16" s="2"/>
      <c r="B16" s="2"/>
      <c r="C16" s="2"/>
      <c r="D16" s="2"/>
      <c r="E16" s="2"/>
      <c r="F16" s="2" t="s">
        <v>28</v>
      </c>
      <c r="G16" s="2"/>
      <c r="H16" s="24">
        <v>0</v>
      </c>
      <c r="I16" s="7"/>
      <c r="J16" s="24">
        <v>0</v>
      </c>
      <c r="K16" s="7"/>
      <c r="L16" s="24">
        <f t="shared" si="0"/>
        <v>0</v>
      </c>
      <c r="M16" s="7"/>
      <c r="N16" s="25">
        <f t="shared" si="1"/>
        <v>0</v>
      </c>
    </row>
    <row r="17" spans="1:14" x14ac:dyDescent="0.45">
      <c r="A17" s="2"/>
      <c r="B17" s="2"/>
      <c r="C17" s="2"/>
      <c r="D17" s="2"/>
      <c r="E17" s="2"/>
      <c r="F17" s="2" t="s">
        <v>29</v>
      </c>
      <c r="G17" s="2"/>
      <c r="H17" s="24">
        <v>6035</v>
      </c>
      <c r="I17" s="7"/>
      <c r="J17" s="24">
        <v>5970</v>
      </c>
      <c r="K17" s="7"/>
      <c r="L17" s="24">
        <f t="shared" si="0"/>
        <v>65</v>
      </c>
      <c r="M17" s="7"/>
      <c r="N17" s="25">
        <f t="shared" si="1"/>
        <v>1.089E-2</v>
      </c>
    </row>
    <row r="18" spans="1:14" x14ac:dyDescent="0.45">
      <c r="A18" s="2"/>
      <c r="B18" s="2"/>
      <c r="C18" s="2"/>
      <c r="D18" s="2"/>
      <c r="E18" s="2"/>
      <c r="F18" s="2" t="s">
        <v>30</v>
      </c>
      <c r="G18" s="2"/>
      <c r="H18" s="24">
        <v>3424.82</v>
      </c>
      <c r="I18" s="7"/>
      <c r="J18" s="24">
        <v>1882.5</v>
      </c>
      <c r="K18" s="7"/>
      <c r="L18" s="24">
        <f t="shared" si="0"/>
        <v>1542.32</v>
      </c>
      <c r="M18" s="7"/>
      <c r="N18" s="25">
        <f t="shared" si="1"/>
        <v>0.81928999999999996</v>
      </c>
    </row>
    <row r="19" spans="1:14" ht="14.65" thickBot="1" x14ac:dyDescent="0.5">
      <c r="A19" s="2"/>
      <c r="B19" s="2"/>
      <c r="C19" s="2"/>
      <c r="D19" s="2"/>
      <c r="E19" s="2"/>
      <c r="F19" s="2" t="s">
        <v>31</v>
      </c>
      <c r="G19" s="2"/>
      <c r="H19" s="26">
        <v>575</v>
      </c>
      <c r="I19" s="7"/>
      <c r="J19" s="26">
        <v>3250</v>
      </c>
      <c r="K19" s="7"/>
      <c r="L19" s="26">
        <f t="shared" si="0"/>
        <v>-2675</v>
      </c>
      <c r="M19" s="7"/>
      <c r="N19" s="27">
        <f t="shared" si="1"/>
        <v>-0.82308000000000003</v>
      </c>
    </row>
    <row r="20" spans="1:14" x14ac:dyDescent="0.45">
      <c r="A20" s="2"/>
      <c r="B20" s="2"/>
      <c r="C20" s="2"/>
      <c r="D20" s="2"/>
      <c r="E20" s="2" t="s">
        <v>32</v>
      </c>
      <c r="F20" s="2"/>
      <c r="G20" s="2"/>
      <c r="H20" s="24">
        <f>ROUND(SUM(H13:H19),5)</f>
        <v>19723.580000000002</v>
      </c>
      <c r="I20" s="7"/>
      <c r="J20" s="24">
        <f>ROUND(SUM(J13:J19),5)</f>
        <v>17489.5</v>
      </c>
      <c r="K20" s="7"/>
      <c r="L20" s="24">
        <f t="shared" si="0"/>
        <v>2234.08</v>
      </c>
      <c r="M20" s="7"/>
      <c r="N20" s="25">
        <f t="shared" si="1"/>
        <v>0.12773999999999999</v>
      </c>
    </row>
    <row r="21" spans="1:14" ht="29" customHeight="1" x14ac:dyDescent="0.45">
      <c r="A21" s="2"/>
      <c r="B21" s="2"/>
      <c r="C21" s="2"/>
      <c r="D21" s="2"/>
      <c r="E21" s="2" t="s">
        <v>243</v>
      </c>
      <c r="F21" s="2"/>
      <c r="G21" s="2"/>
      <c r="H21" s="24">
        <v>0</v>
      </c>
      <c r="I21" s="7"/>
      <c r="J21" s="24">
        <v>1817</v>
      </c>
      <c r="K21" s="7"/>
      <c r="L21" s="24">
        <f t="shared" si="0"/>
        <v>-1817</v>
      </c>
      <c r="M21" s="7"/>
      <c r="N21" s="25">
        <f t="shared" si="1"/>
        <v>-1</v>
      </c>
    </row>
    <row r="22" spans="1:14" x14ac:dyDescent="0.45">
      <c r="A22" s="2"/>
      <c r="B22" s="2"/>
      <c r="C22" s="2"/>
      <c r="D22" s="2"/>
      <c r="E22" s="2" t="s">
        <v>33</v>
      </c>
      <c r="F22" s="2"/>
      <c r="G22" s="2"/>
      <c r="H22" s="24"/>
      <c r="I22" s="7"/>
      <c r="J22" s="24"/>
      <c r="K22" s="7"/>
      <c r="L22" s="24"/>
      <c r="M22" s="7"/>
      <c r="N22" s="25"/>
    </row>
    <row r="23" spans="1:14" x14ac:dyDescent="0.45">
      <c r="A23" s="2"/>
      <c r="B23" s="2"/>
      <c r="C23" s="2"/>
      <c r="D23" s="2"/>
      <c r="E23" s="2"/>
      <c r="F23" s="2" t="s">
        <v>34</v>
      </c>
      <c r="G23" s="2"/>
      <c r="H23" s="24">
        <v>2175</v>
      </c>
      <c r="I23" s="7"/>
      <c r="J23" s="24">
        <v>0</v>
      </c>
      <c r="K23" s="7"/>
      <c r="L23" s="24">
        <f t="shared" ref="L23:L28" si="2">ROUND((H23-J23),5)</f>
        <v>2175</v>
      </c>
      <c r="M23" s="7"/>
      <c r="N23" s="25">
        <f t="shared" ref="N23:N28" si="3">ROUND(IF(H23=0, IF(J23=0, 0, SIGN(-J23)), IF(J23=0, SIGN(H23), (H23-J23)/ABS(J23))),5)</f>
        <v>1</v>
      </c>
    </row>
    <row r="24" spans="1:14" x14ac:dyDescent="0.45">
      <c r="A24" s="2"/>
      <c r="B24" s="2"/>
      <c r="C24" s="2"/>
      <c r="D24" s="2"/>
      <c r="E24" s="2"/>
      <c r="F24" s="2" t="s">
        <v>35</v>
      </c>
      <c r="G24" s="2"/>
      <c r="H24" s="24">
        <v>16.03</v>
      </c>
      <c r="I24" s="7"/>
      <c r="J24" s="24">
        <v>342</v>
      </c>
      <c r="K24" s="7"/>
      <c r="L24" s="24">
        <f t="shared" si="2"/>
        <v>-325.97000000000003</v>
      </c>
      <c r="M24" s="7"/>
      <c r="N24" s="25">
        <f t="shared" si="3"/>
        <v>-0.95313000000000003</v>
      </c>
    </row>
    <row r="25" spans="1:14" x14ac:dyDescent="0.45">
      <c r="A25" s="2"/>
      <c r="B25" s="2"/>
      <c r="C25" s="2"/>
      <c r="D25" s="2"/>
      <c r="E25" s="2"/>
      <c r="F25" s="2" t="s">
        <v>36</v>
      </c>
      <c r="G25" s="2"/>
      <c r="H25" s="24">
        <v>2517.27</v>
      </c>
      <c r="I25" s="7"/>
      <c r="J25" s="24">
        <v>2077.0100000000002</v>
      </c>
      <c r="K25" s="7"/>
      <c r="L25" s="24">
        <f t="shared" si="2"/>
        <v>440.26</v>
      </c>
      <c r="M25" s="7"/>
      <c r="N25" s="25">
        <f t="shared" si="3"/>
        <v>0.21196999999999999</v>
      </c>
    </row>
    <row r="26" spans="1:14" x14ac:dyDescent="0.45">
      <c r="A26" s="2"/>
      <c r="B26" s="2"/>
      <c r="C26" s="2"/>
      <c r="D26" s="2"/>
      <c r="E26" s="2"/>
      <c r="F26" s="2" t="s">
        <v>37</v>
      </c>
      <c r="G26" s="2"/>
      <c r="H26" s="24">
        <v>435.42</v>
      </c>
      <c r="I26" s="7"/>
      <c r="J26" s="24">
        <v>925.63</v>
      </c>
      <c r="K26" s="7"/>
      <c r="L26" s="24">
        <f t="shared" si="2"/>
        <v>-490.21</v>
      </c>
      <c r="M26" s="7"/>
      <c r="N26" s="25">
        <f t="shared" si="3"/>
        <v>-0.52959999999999996</v>
      </c>
    </row>
    <row r="27" spans="1:14" ht="14.65" thickBot="1" x14ac:dyDescent="0.5">
      <c r="A27" s="2"/>
      <c r="B27" s="2"/>
      <c r="C27" s="2"/>
      <c r="D27" s="2"/>
      <c r="E27" s="2"/>
      <c r="F27" s="2" t="s">
        <v>213</v>
      </c>
      <c r="G27" s="2"/>
      <c r="H27" s="26">
        <v>0</v>
      </c>
      <c r="I27" s="7"/>
      <c r="J27" s="26">
        <v>0.01</v>
      </c>
      <c r="K27" s="7"/>
      <c r="L27" s="26">
        <f t="shared" si="2"/>
        <v>-0.01</v>
      </c>
      <c r="M27" s="7"/>
      <c r="N27" s="27">
        <f t="shared" si="3"/>
        <v>-1</v>
      </c>
    </row>
    <row r="28" spans="1:14" x14ac:dyDescent="0.45">
      <c r="A28" s="2"/>
      <c r="B28" s="2"/>
      <c r="C28" s="2"/>
      <c r="D28" s="2"/>
      <c r="E28" s="2" t="s">
        <v>38</v>
      </c>
      <c r="F28" s="2"/>
      <c r="G28" s="2"/>
      <c r="H28" s="24">
        <f>ROUND(SUM(H22:H27),5)</f>
        <v>5143.72</v>
      </c>
      <c r="I28" s="7"/>
      <c r="J28" s="24">
        <f>ROUND(SUM(J22:J27),5)</f>
        <v>3344.65</v>
      </c>
      <c r="K28" s="7"/>
      <c r="L28" s="24">
        <f t="shared" si="2"/>
        <v>1799.07</v>
      </c>
      <c r="M28" s="7"/>
      <c r="N28" s="25">
        <f t="shared" si="3"/>
        <v>0.53788999999999998</v>
      </c>
    </row>
    <row r="29" spans="1:14" ht="29" customHeight="1" x14ac:dyDescent="0.45">
      <c r="A29" s="2"/>
      <c r="B29" s="2"/>
      <c r="C29" s="2"/>
      <c r="D29" s="2"/>
      <c r="E29" s="2" t="s">
        <v>39</v>
      </c>
      <c r="F29" s="2"/>
      <c r="G29" s="2"/>
      <c r="H29" s="24"/>
      <c r="I29" s="7"/>
      <c r="J29" s="24"/>
      <c r="K29" s="7"/>
      <c r="L29" s="24"/>
      <c r="M29" s="7"/>
      <c r="N29" s="25"/>
    </row>
    <row r="30" spans="1:14" x14ac:dyDescent="0.45">
      <c r="A30" s="2"/>
      <c r="B30" s="2"/>
      <c r="C30" s="2"/>
      <c r="D30" s="2"/>
      <c r="E30" s="2"/>
      <c r="F30" s="2" t="s">
        <v>214</v>
      </c>
      <c r="G30" s="2"/>
      <c r="H30" s="24">
        <v>0</v>
      </c>
      <c r="I30" s="7"/>
      <c r="J30" s="24">
        <v>166.79</v>
      </c>
      <c r="K30" s="7"/>
      <c r="L30" s="24">
        <f t="shared" ref="L30:L38" si="4">ROUND((H30-J30),5)</f>
        <v>-166.79</v>
      </c>
      <c r="M30" s="7"/>
      <c r="N30" s="25">
        <f t="shared" ref="N30:N38" si="5">ROUND(IF(H30=0, IF(J30=0, 0, SIGN(-J30)), IF(J30=0, SIGN(H30), (H30-J30)/ABS(J30))),5)</f>
        <v>-1</v>
      </c>
    </row>
    <row r="31" spans="1:14" x14ac:dyDescent="0.45">
      <c r="A31" s="2"/>
      <c r="B31" s="2"/>
      <c r="C31" s="2"/>
      <c r="D31" s="2"/>
      <c r="E31" s="2"/>
      <c r="F31" s="2" t="s">
        <v>40</v>
      </c>
      <c r="G31" s="2"/>
      <c r="H31" s="24">
        <v>496</v>
      </c>
      <c r="I31" s="7"/>
      <c r="J31" s="24">
        <v>585</v>
      </c>
      <c r="K31" s="7"/>
      <c r="L31" s="24">
        <f t="shared" si="4"/>
        <v>-89</v>
      </c>
      <c r="M31" s="7"/>
      <c r="N31" s="25">
        <f t="shared" si="5"/>
        <v>-0.15214</v>
      </c>
    </row>
    <row r="32" spans="1:14" x14ac:dyDescent="0.45">
      <c r="A32" s="2"/>
      <c r="B32" s="2"/>
      <c r="C32" s="2"/>
      <c r="D32" s="2"/>
      <c r="E32" s="2"/>
      <c r="F32" s="2" t="s">
        <v>215</v>
      </c>
      <c r="G32" s="2"/>
      <c r="H32" s="24">
        <v>0</v>
      </c>
      <c r="I32" s="7"/>
      <c r="J32" s="24">
        <v>358</v>
      </c>
      <c r="K32" s="7"/>
      <c r="L32" s="24">
        <f t="shared" si="4"/>
        <v>-358</v>
      </c>
      <c r="M32" s="7"/>
      <c r="N32" s="25">
        <f t="shared" si="5"/>
        <v>-1</v>
      </c>
    </row>
    <row r="33" spans="1:14" x14ac:dyDescent="0.45">
      <c r="A33" s="2"/>
      <c r="B33" s="2"/>
      <c r="C33" s="2"/>
      <c r="D33" s="2"/>
      <c r="E33" s="2"/>
      <c r="F33" s="2" t="s">
        <v>41</v>
      </c>
      <c r="G33" s="2"/>
      <c r="H33" s="24">
        <v>40</v>
      </c>
      <c r="I33" s="7"/>
      <c r="J33" s="24">
        <v>967</v>
      </c>
      <c r="K33" s="7"/>
      <c r="L33" s="24">
        <f t="shared" si="4"/>
        <v>-927</v>
      </c>
      <c r="M33" s="7"/>
      <c r="N33" s="25">
        <f t="shared" si="5"/>
        <v>-0.95862999999999998</v>
      </c>
    </row>
    <row r="34" spans="1:14" x14ac:dyDescent="0.45">
      <c r="A34" s="2"/>
      <c r="B34" s="2"/>
      <c r="C34" s="2"/>
      <c r="D34" s="2"/>
      <c r="E34" s="2"/>
      <c r="F34" s="2" t="s">
        <v>42</v>
      </c>
      <c r="G34" s="2"/>
      <c r="H34" s="24">
        <v>678.1</v>
      </c>
      <c r="I34" s="7"/>
      <c r="J34" s="24">
        <v>700</v>
      </c>
      <c r="K34" s="7"/>
      <c r="L34" s="24">
        <f t="shared" si="4"/>
        <v>-21.9</v>
      </c>
      <c r="M34" s="7"/>
      <c r="N34" s="25">
        <f t="shared" si="5"/>
        <v>-3.1289999999999998E-2</v>
      </c>
    </row>
    <row r="35" spans="1:14" x14ac:dyDescent="0.45">
      <c r="A35" s="2"/>
      <c r="B35" s="2"/>
      <c r="C35" s="2"/>
      <c r="D35" s="2"/>
      <c r="E35" s="2"/>
      <c r="F35" s="2" t="s">
        <v>43</v>
      </c>
      <c r="G35" s="2"/>
      <c r="H35" s="24">
        <v>84</v>
      </c>
      <c r="I35" s="7"/>
      <c r="J35" s="24">
        <v>10</v>
      </c>
      <c r="K35" s="7"/>
      <c r="L35" s="24">
        <f t="shared" si="4"/>
        <v>74</v>
      </c>
      <c r="M35" s="7"/>
      <c r="N35" s="25">
        <f t="shared" si="5"/>
        <v>7.4</v>
      </c>
    </row>
    <row r="36" spans="1:14" x14ac:dyDescent="0.45">
      <c r="A36" s="2"/>
      <c r="B36" s="2"/>
      <c r="C36" s="2"/>
      <c r="D36" s="2"/>
      <c r="E36" s="2"/>
      <c r="F36" s="2" t="s">
        <v>44</v>
      </c>
      <c r="G36" s="2"/>
      <c r="H36" s="24">
        <v>971</v>
      </c>
      <c r="I36" s="7"/>
      <c r="J36" s="24">
        <v>691</v>
      </c>
      <c r="K36" s="7"/>
      <c r="L36" s="24">
        <f t="shared" si="4"/>
        <v>280</v>
      </c>
      <c r="M36" s="7"/>
      <c r="N36" s="25">
        <f t="shared" si="5"/>
        <v>0.40521000000000001</v>
      </c>
    </row>
    <row r="37" spans="1:14" ht="14.65" thickBot="1" x14ac:dyDescent="0.5">
      <c r="A37" s="2"/>
      <c r="B37" s="2"/>
      <c r="C37" s="2"/>
      <c r="D37" s="2"/>
      <c r="E37" s="2"/>
      <c r="F37" s="2" t="s">
        <v>45</v>
      </c>
      <c r="G37" s="2"/>
      <c r="H37" s="26">
        <v>3654.5</v>
      </c>
      <c r="I37" s="7"/>
      <c r="J37" s="26">
        <v>13036</v>
      </c>
      <c r="K37" s="7"/>
      <c r="L37" s="26">
        <f t="shared" si="4"/>
        <v>-9381.5</v>
      </c>
      <c r="M37" s="7"/>
      <c r="N37" s="27">
        <f t="shared" si="5"/>
        <v>-0.71965999999999997</v>
      </c>
    </row>
    <row r="38" spans="1:14" x14ac:dyDescent="0.45">
      <c r="A38" s="2"/>
      <c r="B38" s="2"/>
      <c r="C38" s="2"/>
      <c r="D38" s="2"/>
      <c r="E38" s="2" t="s">
        <v>46</v>
      </c>
      <c r="F38" s="2"/>
      <c r="G38" s="2"/>
      <c r="H38" s="24">
        <f>ROUND(SUM(H29:H37),5)</f>
        <v>5923.6</v>
      </c>
      <c r="I38" s="7"/>
      <c r="J38" s="24">
        <f>ROUND(SUM(J29:J37),5)</f>
        <v>16513.79</v>
      </c>
      <c r="K38" s="7"/>
      <c r="L38" s="24">
        <f t="shared" si="4"/>
        <v>-10590.19</v>
      </c>
      <c r="M38" s="7"/>
      <c r="N38" s="25">
        <f t="shared" si="5"/>
        <v>-0.64129000000000003</v>
      </c>
    </row>
    <row r="39" spans="1:14" ht="29" customHeight="1" x14ac:dyDescent="0.45">
      <c r="A39" s="2"/>
      <c r="B39" s="2"/>
      <c r="C39" s="2"/>
      <c r="D39" s="2"/>
      <c r="E39" s="2" t="s">
        <v>47</v>
      </c>
      <c r="F39" s="2"/>
      <c r="G39" s="2"/>
      <c r="H39" s="24"/>
      <c r="I39" s="7"/>
      <c r="J39" s="24"/>
      <c r="K39" s="7"/>
      <c r="L39" s="24"/>
      <c r="M39" s="7"/>
      <c r="N39" s="25"/>
    </row>
    <row r="40" spans="1:14" x14ac:dyDescent="0.45">
      <c r="A40" s="2"/>
      <c r="B40" s="2"/>
      <c r="C40" s="2"/>
      <c r="D40" s="2"/>
      <c r="E40" s="2"/>
      <c r="F40" s="2" t="s">
        <v>48</v>
      </c>
      <c r="G40" s="2"/>
      <c r="H40" s="24">
        <v>4462.54</v>
      </c>
      <c r="I40" s="7"/>
      <c r="J40" s="24">
        <v>30</v>
      </c>
      <c r="K40" s="7"/>
      <c r="L40" s="24">
        <f t="shared" ref="L40:L56" si="6">ROUND((H40-J40),5)</f>
        <v>4432.54</v>
      </c>
      <c r="M40" s="7"/>
      <c r="N40" s="25">
        <f t="shared" ref="N40:N56" si="7">ROUND(IF(H40=0, IF(J40=0, 0, SIGN(-J40)), IF(J40=0, SIGN(H40), (H40-J40)/ABS(J40))),5)</f>
        <v>147.75133</v>
      </c>
    </row>
    <row r="41" spans="1:14" x14ac:dyDescent="0.45">
      <c r="A41" s="2"/>
      <c r="B41" s="2"/>
      <c r="C41" s="2"/>
      <c r="D41" s="2"/>
      <c r="E41" s="2"/>
      <c r="F41" s="2" t="s">
        <v>49</v>
      </c>
      <c r="G41" s="2"/>
      <c r="H41" s="24">
        <v>1095</v>
      </c>
      <c r="I41" s="7"/>
      <c r="J41" s="24">
        <v>690</v>
      </c>
      <c r="K41" s="7"/>
      <c r="L41" s="24">
        <f t="shared" si="6"/>
        <v>405</v>
      </c>
      <c r="M41" s="7"/>
      <c r="N41" s="25">
        <f t="shared" si="7"/>
        <v>0.58696000000000004</v>
      </c>
    </row>
    <row r="42" spans="1:14" x14ac:dyDescent="0.45">
      <c r="A42" s="2"/>
      <c r="B42" s="2"/>
      <c r="C42" s="2"/>
      <c r="D42" s="2"/>
      <c r="E42" s="2"/>
      <c r="F42" s="2" t="s">
        <v>50</v>
      </c>
      <c r="G42" s="2"/>
      <c r="H42" s="24">
        <v>1310</v>
      </c>
      <c r="I42" s="7"/>
      <c r="J42" s="24">
        <v>5045</v>
      </c>
      <c r="K42" s="7"/>
      <c r="L42" s="24">
        <f t="shared" si="6"/>
        <v>-3735</v>
      </c>
      <c r="M42" s="7"/>
      <c r="N42" s="25">
        <f t="shared" si="7"/>
        <v>-0.74034</v>
      </c>
    </row>
    <row r="43" spans="1:14" x14ac:dyDescent="0.45">
      <c r="A43" s="2"/>
      <c r="B43" s="2"/>
      <c r="C43" s="2"/>
      <c r="D43" s="2"/>
      <c r="E43" s="2"/>
      <c r="F43" s="2" t="s">
        <v>51</v>
      </c>
      <c r="G43" s="2"/>
      <c r="H43" s="24">
        <v>8098</v>
      </c>
      <c r="I43" s="7"/>
      <c r="J43" s="24">
        <v>660</v>
      </c>
      <c r="K43" s="7"/>
      <c r="L43" s="24">
        <f t="shared" si="6"/>
        <v>7438</v>
      </c>
      <c r="M43" s="7"/>
      <c r="N43" s="25">
        <f t="shared" si="7"/>
        <v>11.2697</v>
      </c>
    </row>
    <row r="44" spans="1:14" x14ac:dyDescent="0.45">
      <c r="A44" s="2"/>
      <c r="B44" s="2"/>
      <c r="C44" s="2"/>
      <c r="D44" s="2"/>
      <c r="E44" s="2"/>
      <c r="F44" s="2" t="s">
        <v>52</v>
      </c>
      <c r="G44" s="2"/>
      <c r="H44" s="24">
        <v>570</v>
      </c>
      <c r="I44" s="7"/>
      <c r="J44" s="24">
        <v>415</v>
      </c>
      <c r="K44" s="7"/>
      <c r="L44" s="24">
        <f t="shared" si="6"/>
        <v>155</v>
      </c>
      <c r="M44" s="7"/>
      <c r="N44" s="25">
        <f t="shared" si="7"/>
        <v>0.37348999999999999</v>
      </c>
    </row>
    <row r="45" spans="1:14" x14ac:dyDescent="0.45">
      <c r="A45" s="2"/>
      <c r="B45" s="2"/>
      <c r="C45" s="2"/>
      <c r="D45" s="2"/>
      <c r="E45" s="2"/>
      <c r="F45" s="2" t="s">
        <v>53</v>
      </c>
      <c r="G45" s="2"/>
      <c r="H45" s="24">
        <v>7080</v>
      </c>
      <c r="I45" s="7"/>
      <c r="J45" s="24">
        <v>2945</v>
      </c>
      <c r="K45" s="7"/>
      <c r="L45" s="24">
        <f t="shared" si="6"/>
        <v>4135</v>
      </c>
      <c r="M45" s="7"/>
      <c r="N45" s="25">
        <f t="shared" si="7"/>
        <v>1.4040699999999999</v>
      </c>
    </row>
    <row r="46" spans="1:14" x14ac:dyDescent="0.45">
      <c r="A46" s="2"/>
      <c r="B46" s="2"/>
      <c r="C46" s="2"/>
      <c r="D46" s="2"/>
      <c r="E46" s="2"/>
      <c r="F46" s="2" t="s">
        <v>54</v>
      </c>
      <c r="G46" s="2"/>
      <c r="H46" s="24">
        <v>850</v>
      </c>
      <c r="I46" s="7"/>
      <c r="J46" s="24">
        <v>1760</v>
      </c>
      <c r="K46" s="7"/>
      <c r="L46" s="24">
        <f t="shared" si="6"/>
        <v>-910</v>
      </c>
      <c r="M46" s="7"/>
      <c r="N46" s="25">
        <f t="shared" si="7"/>
        <v>-0.51705000000000001</v>
      </c>
    </row>
    <row r="47" spans="1:14" x14ac:dyDescent="0.45">
      <c r="A47" s="2"/>
      <c r="B47" s="2"/>
      <c r="C47" s="2"/>
      <c r="D47" s="2"/>
      <c r="E47" s="2"/>
      <c r="F47" s="2" t="s">
        <v>55</v>
      </c>
      <c r="G47" s="2"/>
      <c r="H47" s="24">
        <v>965</v>
      </c>
      <c r="I47" s="7"/>
      <c r="J47" s="24">
        <v>485</v>
      </c>
      <c r="K47" s="7"/>
      <c r="L47" s="24">
        <f t="shared" si="6"/>
        <v>480</v>
      </c>
      <c r="M47" s="7"/>
      <c r="N47" s="25">
        <f t="shared" si="7"/>
        <v>0.98968999999999996</v>
      </c>
    </row>
    <row r="48" spans="1:14" x14ac:dyDescent="0.45">
      <c r="A48" s="2"/>
      <c r="B48" s="2"/>
      <c r="C48" s="2"/>
      <c r="D48" s="2"/>
      <c r="E48" s="2"/>
      <c r="F48" s="2" t="s">
        <v>56</v>
      </c>
      <c r="G48" s="2"/>
      <c r="H48" s="24">
        <v>3680</v>
      </c>
      <c r="I48" s="7"/>
      <c r="J48" s="24">
        <v>4945</v>
      </c>
      <c r="K48" s="7"/>
      <c r="L48" s="24">
        <f t="shared" si="6"/>
        <v>-1265</v>
      </c>
      <c r="M48" s="7"/>
      <c r="N48" s="25">
        <f t="shared" si="7"/>
        <v>-0.25580999999999998</v>
      </c>
    </row>
    <row r="49" spans="1:14" x14ac:dyDescent="0.45">
      <c r="A49" s="2"/>
      <c r="B49" s="2"/>
      <c r="C49" s="2"/>
      <c r="D49" s="2"/>
      <c r="E49" s="2"/>
      <c r="F49" s="2" t="s">
        <v>244</v>
      </c>
      <c r="G49" s="2"/>
      <c r="H49" s="24">
        <v>0</v>
      </c>
      <c r="I49" s="7"/>
      <c r="J49" s="24">
        <v>3075</v>
      </c>
      <c r="K49" s="7"/>
      <c r="L49" s="24">
        <f t="shared" si="6"/>
        <v>-3075</v>
      </c>
      <c r="M49" s="7"/>
      <c r="N49" s="25">
        <f t="shared" si="7"/>
        <v>-1</v>
      </c>
    </row>
    <row r="50" spans="1:14" x14ac:dyDescent="0.45">
      <c r="A50" s="2"/>
      <c r="B50" s="2"/>
      <c r="C50" s="2"/>
      <c r="D50" s="2"/>
      <c r="E50" s="2"/>
      <c r="F50" s="2" t="s">
        <v>57</v>
      </c>
      <c r="G50" s="2"/>
      <c r="H50" s="24">
        <v>1860</v>
      </c>
      <c r="I50" s="7"/>
      <c r="J50" s="24">
        <v>2086</v>
      </c>
      <c r="K50" s="7"/>
      <c r="L50" s="24">
        <f t="shared" si="6"/>
        <v>-226</v>
      </c>
      <c r="M50" s="7"/>
      <c r="N50" s="25">
        <f t="shared" si="7"/>
        <v>-0.10834000000000001</v>
      </c>
    </row>
    <row r="51" spans="1:14" x14ac:dyDescent="0.45">
      <c r="A51" s="2"/>
      <c r="B51" s="2"/>
      <c r="C51" s="2"/>
      <c r="D51" s="2"/>
      <c r="E51" s="2"/>
      <c r="F51" s="2" t="s">
        <v>58</v>
      </c>
      <c r="G51" s="2"/>
      <c r="H51" s="24">
        <v>1015</v>
      </c>
      <c r="I51" s="7"/>
      <c r="J51" s="24">
        <v>960</v>
      </c>
      <c r="K51" s="7"/>
      <c r="L51" s="24">
        <f t="shared" si="6"/>
        <v>55</v>
      </c>
      <c r="M51" s="7"/>
      <c r="N51" s="25">
        <f t="shared" si="7"/>
        <v>5.7290000000000001E-2</v>
      </c>
    </row>
    <row r="52" spans="1:14" x14ac:dyDescent="0.45">
      <c r="A52" s="2"/>
      <c r="B52" s="2"/>
      <c r="C52" s="2"/>
      <c r="D52" s="2"/>
      <c r="E52" s="2"/>
      <c r="F52" s="2" t="s">
        <v>59</v>
      </c>
      <c r="G52" s="2"/>
      <c r="H52" s="24">
        <v>300</v>
      </c>
      <c r="I52" s="7"/>
      <c r="J52" s="24">
        <v>0</v>
      </c>
      <c r="K52" s="7"/>
      <c r="L52" s="24">
        <f t="shared" si="6"/>
        <v>300</v>
      </c>
      <c r="M52" s="7"/>
      <c r="N52" s="25">
        <f t="shared" si="7"/>
        <v>1</v>
      </c>
    </row>
    <row r="53" spans="1:14" ht="14.65" thickBot="1" x14ac:dyDescent="0.5">
      <c r="A53" s="2"/>
      <c r="B53" s="2"/>
      <c r="C53" s="2"/>
      <c r="D53" s="2"/>
      <c r="E53" s="2"/>
      <c r="F53" s="2" t="s">
        <v>216</v>
      </c>
      <c r="G53" s="2"/>
      <c r="H53" s="26">
        <v>0</v>
      </c>
      <c r="I53" s="7"/>
      <c r="J53" s="26">
        <v>820</v>
      </c>
      <c r="K53" s="7"/>
      <c r="L53" s="26">
        <f t="shared" si="6"/>
        <v>-820</v>
      </c>
      <c r="M53" s="7"/>
      <c r="N53" s="27">
        <f t="shared" si="7"/>
        <v>-1</v>
      </c>
    </row>
    <row r="54" spans="1:14" x14ac:dyDescent="0.45">
      <c r="A54" s="2"/>
      <c r="B54" s="2"/>
      <c r="C54" s="2"/>
      <c r="D54" s="2"/>
      <c r="E54" s="2" t="s">
        <v>60</v>
      </c>
      <c r="F54" s="2"/>
      <c r="G54" s="2"/>
      <c r="H54" s="24">
        <f>ROUND(SUM(H39:H53),5)</f>
        <v>31285.54</v>
      </c>
      <c r="I54" s="7"/>
      <c r="J54" s="24">
        <f>ROUND(SUM(J39:J53),5)</f>
        <v>23916</v>
      </c>
      <c r="K54" s="7"/>
      <c r="L54" s="24">
        <f t="shared" si="6"/>
        <v>7369.54</v>
      </c>
      <c r="M54" s="7"/>
      <c r="N54" s="25">
        <f t="shared" si="7"/>
        <v>0.30814000000000002</v>
      </c>
    </row>
    <row r="55" spans="1:14" ht="29" customHeight="1" thickBot="1" x14ac:dyDescent="0.5">
      <c r="A55" s="2"/>
      <c r="B55" s="2"/>
      <c r="C55" s="2"/>
      <c r="D55" s="2"/>
      <c r="E55" s="2" t="s">
        <v>61</v>
      </c>
      <c r="F55" s="2"/>
      <c r="G55" s="2"/>
      <c r="H55" s="26">
        <v>150.21</v>
      </c>
      <c r="I55" s="7"/>
      <c r="J55" s="26">
        <v>195.72</v>
      </c>
      <c r="K55" s="7"/>
      <c r="L55" s="26">
        <f t="shared" si="6"/>
        <v>-45.51</v>
      </c>
      <c r="M55" s="7"/>
      <c r="N55" s="27">
        <f t="shared" si="7"/>
        <v>-0.23252999999999999</v>
      </c>
    </row>
    <row r="56" spans="1:14" x14ac:dyDescent="0.45">
      <c r="A56" s="2"/>
      <c r="B56" s="2"/>
      <c r="C56" s="2"/>
      <c r="D56" s="2" t="s">
        <v>62</v>
      </c>
      <c r="E56" s="2"/>
      <c r="F56" s="2"/>
      <c r="G56" s="2"/>
      <c r="H56" s="24">
        <f>ROUND(H7+SUM(H10:H12)+SUM(H20:H21)+H28+H38+SUM(H54:H55),5)</f>
        <v>164644.07999999999</v>
      </c>
      <c r="I56" s="7"/>
      <c r="J56" s="24">
        <f>ROUND(J7+SUM(J10:J12)+SUM(J20:J21)+J28+J38+SUM(J54:J55),5)</f>
        <v>157731.25</v>
      </c>
      <c r="K56" s="7"/>
      <c r="L56" s="24">
        <f t="shared" si="6"/>
        <v>6912.83</v>
      </c>
      <c r="M56" s="7"/>
      <c r="N56" s="25">
        <f t="shared" si="7"/>
        <v>4.3830000000000001E-2</v>
      </c>
    </row>
    <row r="57" spans="1:14" ht="29" customHeight="1" x14ac:dyDescent="0.45">
      <c r="A57" s="2"/>
      <c r="B57" s="2"/>
      <c r="C57" s="2"/>
      <c r="D57" s="2" t="s">
        <v>63</v>
      </c>
      <c r="E57" s="2"/>
      <c r="F57" s="2"/>
      <c r="G57" s="2"/>
      <c r="H57" s="24"/>
      <c r="I57" s="7"/>
      <c r="J57" s="24"/>
      <c r="K57" s="7"/>
      <c r="L57" s="24"/>
      <c r="M57" s="7"/>
      <c r="N57" s="25"/>
    </row>
    <row r="58" spans="1:14" x14ac:dyDescent="0.45">
      <c r="A58" s="2"/>
      <c r="B58" s="2"/>
      <c r="C58" s="2"/>
      <c r="D58" s="2"/>
      <c r="E58" s="2" t="s">
        <v>64</v>
      </c>
      <c r="F58" s="2"/>
      <c r="G58" s="2"/>
      <c r="H58" s="24"/>
      <c r="I58" s="7"/>
      <c r="J58" s="24"/>
      <c r="K58" s="7"/>
      <c r="L58" s="24"/>
      <c r="M58" s="7"/>
      <c r="N58" s="25"/>
    </row>
    <row r="59" spans="1:14" x14ac:dyDescent="0.45">
      <c r="A59" s="2"/>
      <c r="B59" s="2"/>
      <c r="C59" s="2"/>
      <c r="D59" s="2"/>
      <c r="E59" s="2"/>
      <c r="F59" s="2" t="s">
        <v>65</v>
      </c>
      <c r="G59" s="2"/>
      <c r="H59" s="24">
        <v>396.2</v>
      </c>
      <c r="I59" s="7"/>
      <c r="J59" s="24">
        <v>182</v>
      </c>
      <c r="K59" s="7"/>
      <c r="L59" s="24">
        <f t="shared" ref="L59:L70" si="8">ROUND((H59-J59),5)</f>
        <v>214.2</v>
      </c>
      <c r="M59" s="7"/>
      <c r="N59" s="25">
        <f t="shared" ref="N59:N70" si="9">ROUND(IF(H59=0, IF(J59=0, 0, SIGN(-J59)), IF(J59=0, SIGN(H59), (H59-J59)/ABS(J59))),5)</f>
        <v>1.17692</v>
      </c>
    </row>
    <row r="60" spans="1:14" x14ac:dyDescent="0.45">
      <c r="A60" s="2"/>
      <c r="B60" s="2"/>
      <c r="C60" s="2"/>
      <c r="D60" s="2"/>
      <c r="E60" s="2"/>
      <c r="F60" s="2" t="s">
        <v>66</v>
      </c>
      <c r="G60" s="2"/>
      <c r="H60" s="24">
        <v>1425</v>
      </c>
      <c r="I60" s="7"/>
      <c r="J60" s="24">
        <v>780</v>
      </c>
      <c r="K60" s="7"/>
      <c r="L60" s="24">
        <f t="shared" si="8"/>
        <v>645</v>
      </c>
      <c r="M60" s="7"/>
      <c r="N60" s="25">
        <f t="shared" si="9"/>
        <v>0.82691999999999999</v>
      </c>
    </row>
    <row r="61" spans="1:14" x14ac:dyDescent="0.45">
      <c r="A61" s="2"/>
      <c r="B61" s="2"/>
      <c r="C61" s="2"/>
      <c r="D61" s="2"/>
      <c r="E61" s="2"/>
      <c r="F61" s="2" t="s">
        <v>67</v>
      </c>
      <c r="G61" s="2"/>
      <c r="H61" s="24">
        <v>180</v>
      </c>
      <c r="I61" s="7"/>
      <c r="J61" s="24">
        <v>10.5</v>
      </c>
      <c r="K61" s="7"/>
      <c r="L61" s="24">
        <f t="shared" si="8"/>
        <v>169.5</v>
      </c>
      <c r="M61" s="7"/>
      <c r="N61" s="25">
        <f t="shared" si="9"/>
        <v>16.142859999999999</v>
      </c>
    </row>
    <row r="62" spans="1:14" x14ac:dyDescent="0.45">
      <c r="A62" s="2"/>
      <c r="B62" s="2"/>
      <c r="C62" s="2"/>
      <c r="D62" s="2"/>
      <c r="E62" s="2"/>
      <c r="F62" s="2" t="s">
        <v>220</v>
      </c>
      <c r="G62" s="2"/>
      <c r="H62" s="24">
        <v>0</v>
      </c>
      <c r="I62" s="7"/>
      <c r="J62" s="24">
        <v>225</v>
      </c>
      <c r="K62" s="7"/>
      <c r="L62" s="24">
        <f t="shared" si="8"/>
        <v>-225</v>
      </c>
      <c r="M62" s="7"/>
      <c r="N62" s="25">
        <f t="shared" si="9"/>
        <v>-1</v>
      </c>
    </row>
    <row r="63" spans="1:14" x14ac:dyDescent="0.45">
      <c r="A63" s="2"/>
      <c r="B63" s="2"/>
      <c r="C63" s="2"/>
      <c r="D63" s="2"/>
      <c r="E63" s="2"/>
      <c r="F63" s="2" t="s">
        <v>68</v>
      </c>
      <c r="G63" s="2"/>
      <c r="H63" s="24">
        <v>28</v>
      </c>
      <c r="I63" s="7"/>
      <c r="J63" s="24">
        <v>430.5</v>
      </c>
      <c r="K63" s="7"/>
      <c r="L63" s="24">
        <f t="shared" si="8"/>
        <v>-402.5</v>
      </c>
      <c r="M63" s="7"/>
      <c r="N63" s="25">
        <f t="shared" si="9"/>
        <v>-0.93496000000000001</v>
      </c>
    </row>
    <row r="64" spans="1:14" x14ac:dyDescent="0.45">
      <c r="A64" s="2"/>
      <c r="B64" s="2"/>
      <c r="C64" s="2"/>
      <c r="D64" s="2"/>
      <c r="E64" s="2"/>
      <c r="F64" s="2" t="s">
        <v>69</v>
      </c>
      <c r="G64" s="2"/>
      <c r="H64" s="24">
        <v>65.099999999999994</v>
      </c>
      <c r="I64" s="7"/>
      <c r="J64" s="24">
        <v>7</v>
      </c>
      <c r="K64" s="7"/>
      <c r="L64" s="24">
        <f t="shared" si="8"/>
        <v>58.1</v>
      </c>
      <c r="M64" s="7"/>
      <c r="N64" s="25">
        <f t="shared" si="9"/>
        <v>8.3000000000000007</v>
      </c>
    </row>
    <row r="65" spans="1:14" x14ac:dyDescent="0.45">
      <c r="A65" s="2"/>
      <c r="B65" s="2"/>
      <c r="C65" s="2"/>
      <c r="D65" s="2"/>
      <c r="E65" s="2"/>
      <c r="F65" s="2" t="s">
        <v>70</v>
      </c>
      <c r="G65" s="2"/>
      <c r="H65" s="24">
        <v>92.4</v>
      </c>
      <c r="I65" s="7"/>
      <c r="J65" s="24">
        <v>471.1</v>
      </c>
      <c r="K65" s="7"/>
      <c r="L65" s="24">
        <f t="shared" si="8"/>
        <v>-378.7</v>
      </c>
      <c r="M65" s="7"/>
      <c r="N65" s="25">
        <f t="shared" si="9"/>
        <v>-0.80386000000000002</v>
      </c>
    </row>
    <row r="66" spans="1:14" x14ac:dyDescent="0.45">
      <c r="A66" s="2"/>
      <c r="B66" s="2"/>
      <c r="C66" s="2"/>
      <c r="D66" s="2"/>
      <c r="E66" s="2"/>
      <c r="F66" s="2" t="s">
        <v>71</v>
      </c>
      <c r="G66" s="2"/>
      <c r="H66" s="24">
        <v>1629.4</v>
      </c>
      <c r="I66" s="7"/>
      <c r="J66" s="24">
        <v>7466.2</v>
      </c>
      <c r="K66" s="7"/>
      <c r="L66" s="24">
        <f t="shared" si="8"/>
        <v>-5836.8</v>
      </c>
      <c r="M66" s="7"/>
      <c r="N66" s="25">
        <f t="shared" si="9"/>
        <v>-0.78176000000000001</v>
      </c>
    </row>
    <row r="67" spans="1:14" ht="14.65" thickBot="1" x14ac:dyDescent="0.5">
      <c r="A67" s="2"/>
      <c r="B67" s="2"/>
      <c r="C67" s="2"/>
      <c r="D67" s="2"/>
      <c r="E67" s="2"/>
      <c r="F67" s="2" t="s">
        <v>72</v>
      </c>
      <c r="G67" s="2"/>
      <c r="H67" s="28">
        <v>255.74</v>
      </c>
      <c r="I67" s="7"/>
      <c r="J67" s="28">
        <v>462</v>
      </c>
      <c r="K67" s="7"/>
      <c r="L67" s="28">
        <f t="shared" si="8"/>
        <v>-206.26</v>
      </c>
      <c r="M67" s="7"/>
      <c r="N67" s="29">
        <f t="shared" si="9"/>
        <v>-0.44645000000000001</v>
      </c>
    </row>
    <row r="68" spans="1:14" ht="14.65" thickBot="1" x14ac:dyDescent="0.5">
      <c r="A68" s="2"/>
      <c r="B68" s="2"/>
      <c r="C68" s="2"/>
      <c r="D68" s="2"/>
      <c r="E68" s="2" t="s">
        <v>73</v>
      </c>
      <c r="F68" s="2"/>
      <c r="G68" s="2"/>
      <c r="H68" s="32">
        <f>ROUND(SUM(H58:H67),5)</f>
        <v>4071.84</v>
      </c>
      <c r="I68" s="7"/>
      <c r="J68" s="32">
        <f>ROUND(SUM(J58:J67),5)</f>
        <v>10034.299999999999</v>
      </c>
      <c r="K68" s="7"/>
      <c r="L68" s="32">
        <f t="shared" si="8"/>
        <v>-5962.46</v>
      </c>
      <c r="M68" s="7"/>
      <c r="N68" s="33">
        <f t="shared" si="9"/>
        <v>-0.59421000000000002</v>
      </c>
    </row>
    <row r="69" spans="1:14" ht="29" customHeight="1" thickBot="1" x14ac:dyDescent="0.5">
      <c r="A69" s="2"/>
      <c r="B69" s="2"/>
      <c r="C69" s="2"/>
      <c r="D69" s="2" t="s">
        <v>74</v>
      </c>
      <c r="E69" s="2"/>
      <c r="F69" s="2"/>
      <c r="G69" s="2"/>
      <c r="H69" s="30">
        <f>ROUND(H57+H68,5)</f>
        <v>4071.84</v>
      </c>
      <c r="I69" s="7"/>
      <c r="J69" s="30">
        <f>ROUND(J57+J68,5)</f>
        <v>10034.299999999999</v>
      </c>
      <c r="K69" s="7"/>
      <c r="L69" s="30">
        <f t="shared" si="8"/>
        <v>-5962.46</v>
      </c>
      <c r="M69" s="7"/>
      <c r="N69" s="31">
        <f t="shared" si="9"/>
        <v>-0.59421000000000002</v>
      </c>
    </row>
    <row r="70" spans="1:14" ht="29" customHeight="1" x14ac:dyDescent="0.45">
      <c r="A70" s="2"/>
      <c r="B70" s="2"/>
      <c r="C70" s="2" t="s">
        <v>75</v>
      </c>
      <c r="D70" s="2"/>
      <c r="E70" s="2"/>
      <c r="F70" s="2"/>
      <c r="G70" s="2"/>
      <c r="H70" s="24">
        <f>ROUND(H56-H69,5)</f>
        <v>160572.24</v>
      </c>
      <c r="I70" s="7"/>
      <c r="J70" s="24">
        <f>ROUND(J56-J69,5)</f>
        <v>147696.95000000001</v>
      </c>
      <c r="K70" s="7"/>
      <c r="L70" s="24">
        <f t="shared" si="8"/>
        <v>12875.29</v>
      </c>
      <c r="M70" s="7"/>
      <c r="N70" s="25">
        <f t="shared" si="9"/>
        <v>8.7169999999999997E-2</v>
      </c>
    </row>
    <row r="71" spans="1:14" ht="29" customHeight="1" x14ac:dyDescent="0.45">
      <c r="A71" s="2"/>
      <c r="B71" s="2"/>
      <c r="C71" s="2"/>
      <c r="D71" s="2" t="s">
        <v>76</v>
      </c>
      <c r="E71" s="2"/>
      <c r="F71" s="2"/>
      <c r="G71" s="2"/>
      <c r="H71" s="24"/>
      <c r="I71" s="7"/>
      <c r="J71" s="24"/>
      <c r="K71" s="7"/>
      <c r="L71" s="24"/>
      <c r="M71" s="7"/>
      <c r="N71" s="25"/>
    </row>
    <row r="72" spans="1:14" x14ac:dyDescent="0.45">
      <c r="A72" s="2"/>
      <c r="B72" s="2"/>
      <c r="C72" s="2"/>
      <c r="D72" s="2"/>
      <c r="E72" s="2" t="s">
        <v>77</v>
      </c>
      <c r="F72" s="2"/>
      <c r="G72" s="2"/>
      <c r="H72" s="24">
        <v>0</v>
      </c>
      <c r="I72" s="7"/>
      <c r="J72" s="24">
        <v>0</v>
      </c>
      <c r="K72" s="7"/>
      <c r="L72" s="24">
        <f>ROUND((H72-J72),5)</f>
        <v>0</v>
      </c>
      <c r="M72" s="7"/>
      <c r="N72" s="25">
        <f>ROUND(IF(H72=0, IF(J72=0, 0, SIGN(-J72)), IF(J72=0, SIGN(H72), (H72-J72)/ABS(J72))),5)</f>
        <v>0</v>
      </c>
    </row>
    <row r="73" spans="1:14" x14ac:dyDescent="0.45">
      <c r="A73" s="2"/>
      <c r="B73" s="2"/>
      <c r="C73" s="2"/>
      <c r="D73" s="2"/>
      <c r="E73" s="2" t="s">
        <v>221</v>
      </c>
      <c r="F73" s="2"/>
      <c r="G73" s="2"/>
      <c r="H73" s="24">
        <v>0</v>
      </c>
      <c r="I73" s="7"/>
      <c r="J73" s="24">
        <v>26.78</v>
      </c>
      <c r="K73" s="7"/>
      <c r="L73" s="24">
        <f>ROUND((H73-J73),5)</f>
        <v>-26.78</v>
      </c>
      <c r="M73" s="7"/>
      <c r="N73" s="25">
        <f>ROUND(IF(H73=0, IF(J73=0, 0, SIGN(-J73)), IF(J73=0, SIGN(H73), (H73-J73)/ABS(J73))),5)</f>
        <v>-1</v>
      </c>
    </row>
    <row r="74" spans="1:14" x14ac:dyDescent="0.45">
      <c r="A74" s="2"/>
      <c r="B74" s="2"/>
      <c r="C74" s="2"/>
      <c r="D74" s="2"/>
      <c r="E74" s="2" t="s">
        <v>245</v>
      </c>
      <c r="F74" s="2"/>
      <c r="G74" s="2"/>
      <c r="H74" s="24"/>
      <c r="I74" s="7"/>
      <c r="J74" s="24"/>
      <c r="K74" s="7"/>
      <c r="L74" s="24"/>
      <c r="M74" s="7"/>
      <c r="N74" s="25"/>
    </row>
    <row r="75" spans="1:14" ht="14.65" thickBot="1" x14ac:dyDescent="0.5">
      <c r="A75" s="2"/>
      <c r="B75" s="2"/>
      <c r="C75" s="2"/>
      <c r="D75" s="2"/>
      <c r="E75" s="2"/>
      <c r="F75" s="2" t="s">
        <v>246</v>
      </c>
      <c r="G75" s="2"/>
      <c r="H75" s="26">
        <v>0</v>
      </c>
      <c r="I75" s="7"/>
      <c r="J75" s="26">
        <v>1032.5</v>
      </c>
      <c r="K75" s="7"/>
      <c r="L75" s="26">
        <f>ROUND((H75-J75),5)</f>
        <v>-1032.5</v>
      </c>
      <c r="M75" s="7"/>
      <c r="N75" s="27">
        <f>ROUND(IF(H75=0, IF(J75=0, 0, SIGN(-J75)), IF(J75=0, SIGN(H75), (H75-J75)/ABS(J75))),5)</f>
        <v>-1</v>
      </c>
    </row>
    <row r="76" spans="1:14" x14ac:dyDescent="0.45">
      <c r="A76" s="2"/>
      <c r="B76" s="2"/>
      <c r="C76" s="2"/>
      <c r="D76" s="2"/>
      <c r="E76" s="2" t="s">
        <v>247</v>
      </c>
      <c r="F76" s="2"/>
      <c r="G76" s="2"/>
      <c r="H76" s="24">
        <f>ROUND(SUM(H74:H75),5)</f>
        <v>0</v>
      </c>
      <c r="I76" s="7"/>
      <c r="J76" s="24">
        <f>ROUND(SUM(J74:J75),5)</f>
        <v>1032.5</v>
      </c>
      <c r="K76" s="7"/>
      <c r="L76" s="24">
        <f>ROUND((H76-J76),5)</f>
        <v>-1032.5</v>
      </c>
      <c r="M76" s="7"/>
      <c r="N76" s="25">
        <f>ROUND(IF(H76=0, IF(J76=0, 0, SIGN(-J76)), IF(J76=0, SIGN(H76), (H76-J76)/ABS(J76))),5)</f>
        <v>-1</v>
      </c>
    </row>
    <row r="77" spans="1:14" ht="29" customHeight="1" x14ac:dyDescent="0.45">
      <c r="A77" s="2"/>
      <c r="B77" s="2"/>
      <c r="C77" s="2"/>
      <c r="D77" s="2"/>
      <c r="E77" s="2" t="s">
        <v>78</v>
      </c>
      <c r="F77" s="2"/>
      <c r="G77" s="2"/>
      <c r="H77" s="24">
        <v>1</v>
      </c>
      <c r="I77" s="7"/>
      <c r="J77" s="24">
        <v>0</v>
      </c>
      <c r="K77" s="7"/>
      <c r="L77" s="24">
        <f>ROUND((H77-J77),5)</f>
        <v>1</v>
      </c>
      <c r="M77" s="7"/>
      <c r="N77" s="25">
        <f>ROUND(IF(H77=0, IF(J77=0, 0, SIGN(-J77)), IF(J77=0, SIGN(H77), (H77-J77)/ABS(J77))),5)</f>
        <v>1</v>
      </c>
    </row>
    <row r="78" spans="1:14" x14ac:dyDescent="0.45">
      <c r="A78" s="2"/>
      <c r="B78" s="2"/>
      <c r="C78" s="2"/>
      <c r="D78" s="2"/>
      <c r="E78" s="2" t="s">
        <v>79</v>
      </c>
      <c r="F78" s="2"/>
      <c r="G78" s="2"/>
      <c r="H78" s="24"/>
      <c r="I78" s="7"/>
      <c r="J78" s="24"/>
      <c r="K78" s="7"/>
      <c r="L78" s="24"/>
      <c r="M78" s="7"/>
      <c r="N78" s="25"/>
    </row>
    <row r="79" spans="1:14" x14ac:dyDescent="0.45">
      <c r="A79" s="2"/>
      <c r="B79" s="2"/>
      <c r="C79" s="2"/>
      <c r="D79" s="2"/>
      <c r="E79" s="2"/>
      <c r="F79" s="2" t="s">
        <v>80</v>
      </c>
      <c r="G79" s="2"/>
      <c r="H79" s="24">
        <v>175</v>
      </c>
      <c r="I79" s="7"/>
      <c r="J79" s="24">
        <v>0</v>
      </c>
      <c r="K79" s="7"/>
      <c r="L79" s="24">
        <f t="shared" ref="L79:L91" si="10">ROUND((H79-J79),5)</f>
        <v>175</v>
      </c>
      <c r="M79" s="7"/>
      <c r="N79" s="25">
        <f t="shared" ref="N79:N91" si="11">ROUND(IF(H79=0, IF(J79=0, 0, SIGN(-J79)), IF(J79=0, SIGN(H79), (H79-J79)/ABS(J79))),5)</f>
        <v>1</v>
      </c>
    </row>
    <row r="80" spans="1:14" x14ac:dyDescent="0.45">
      <c r="A80" s="2"/>
      <c r="B80" s="2"/>
      <c r="C80" s="2"/>
      <c r="D80" s="2"/>
      <c r="E80" s="2"/>
      <c r="F80" s="2" t="s">
        <v>81</v>
      </c>
      <c r="G80" s="2"/>
      <c r="H80" s="24">
        <v>1792.52</v>
      </c>
      <c r="I80" s="7"/>
      <c r="J80" s="24">
        <v>300</v>
      </c>
      <c r="K80" s="7"/>
      <c r="L80" s="24">
        <f t="shared" si="10"/>
        <v>1492.52</v>
      </c>
      <c r="M80" s="7"/>
      <c r="N80" s="25">
        <f t="shared" si="11"/>
        <v>4.9750699999999997</v>
      </c>
    </row>
    <row r="81" spans="1:14" x14ac:dyDescent="0.45">
      <c r="A81" s="2"/>
      <c r="B81" s="2"/>
      <c r="C81" s="2"/>
      <c r="D81" s="2"/>
      <c r="E81" s="2"/>
      <c r="F81" s="2" t="s">
        <v>223</v>
      </c>
      <c r="G81" s="2"/>
      <c r="H81" s="24">
        <v>0</v>
      </c>
      <c r="I81" s="7"/>
      <c r="J81" s="24">
        <v>835.97</v>
      </c>
      <c r="K81" s="7"/>
      <c r="L81" s="24">
        <f t="shared" si="10"/>
        <v>-835.97</v>
      </c>
      <c r="M81" s="7"/>
      <c r="N81" s="25">
        <f t="shared" si="11"/>
        <v>-1</v>
      </c>
    </row>
    <row r="82" spans="1:14" x14ac:dyDescent="0.45">
      <c r="A82" s="2"/>
      <c r="B82" s="2"/>
      <c r="C82" s="2"/>
      <c r="D82" s="2"/>
      <c r="E82" s="2"/>
      <c r="F82" s="2" t="s">
        <v>82</v>
      </c>
      <c r="G82" s="2"/>
      <c r="H82" s="24">
        <v>2152.4</v>
      </c>
      <c r="I82" s="7"/>
      <c r="J82" s="24">
        <v>0</v>
      </c>
      <c r="K82" s="7"/>
      <c r="L82" s="24">
        <f t="shared" si="10"/>
        <v>2152.4</v>
      </c>
      <c r="M82" s="7"/>
      <c r="N82" s="25">
        <f t="shared" si="11"/>
        <v>1</v>
      </c>
    </row>
    <row r="83" spans="1:14" x14ac:dyDescent="0.45">
      <c r="A83" s="2"/>
      <c r="B83" s="2"/>
      <c r="C83" s="2"/>
      <c r="D83" s="2"/>
      <c r="E83" s="2"/>
      <c r="F83" s="2" t="s">
        <v>83</v>
      </c>
      <c r="G83" s="2"/>
      <c r="H83" s="24">
        <v>2041.95</v>
      </c>
      <c r="I83" s="7"/>
      <c r="J83" s="24">
        <v>1300</v>
      </c>
      <c r="K83" s="7"/>
      <c r="L83" s="24">
        <f t="shared" si="10"/>
        <v>741.95</v>
      </c>
      <c r="M83" s="7"/>
      <c r="N83" s="25">
        <f t="shared" si="11"/>
        <v>0.57072999999999996</v>
      </c>
    </row>
    <row r="84" spans="1:14" x14ac:dyDescent="0.45">
      <c r="A84" s="2"/>
      <c r="B84" s="2"/>
      <c r="C84" s="2"/>
      <c r="D84" s="2"/>
      <c r="E84" s="2"/>
      <c r="F84" s="2" t="s">
        <v>225</v>
      </c>
      <c r="G84" s="2"/>
      <c r="H84" s="24">
        <v>0</v>
      </c>
      <c r="I84" s="7"/>
      <c r="J84" s="24">
        <v>400</v>
      </c>
      <c r="K84" s="7"/>
      <c r="L84" s="24">
        <f t="shared" si="10"/>
        <v>-400</v>
      </c>
      <c r="M84" s="7"/>
      <c r="N84" s="25">
        <f t="shared" si="11"/>
        <v>-1</v>
      </c>
    </row>
    <row r="85" spans="1:14" x14ac:dyDescent="0.45">
      <c r="A85" s="2"/>
      <c r="B85" s="2"/>
      <c r="C85" s="2"/>
      <c r="D85" s="2"/>
      <c r="E85" s="2"/>
      <c r="F85" s="2" t="s">
        <v>84</v>
      </c>
      <c r="G85" s="2"/>
      <c r="H85" s="24">
        <v>30</v>
      </c>
      <c r="I85" s="7"/>
      <c r="J85" s="24">
        <v>0</v>
      </c>
      <c r="K85" s="7"/>
      <c r="L85" s="24">
        <f t="shared" si="10"/>
        <v>30</v>
      </c>
      <c r="M85" s="7"/>
      <c r="N85" s="25">
        <f t="shared" si="11"/>
        <v>1</v>
      </c>
    </row>
    <row r="86" spans="1:14" x14ac:dyDescent="0.45">
      <c r="A86" s="2"/>
      <c r="B86" s="2"/>
      <c r="C86" s="2"/>
      <c r="D86" s="2"/>
      <c r="E86" s="2"/>
      <c r="F86" s="2" t="s">
        <v>85</v>
      </c>
      <c r="G86" s="2"/>
      <c r="H86" s="24">
        <v>2285.0100000000002</v>
      </c>
      <c r="I86" s="7"/>
      <c r="J86" s="24">
        <v>1481.48</v>
      </c>
      <c r="K86" s="7"/>
      <c r="L86" s="24">
        <f t="shared" si="10"/>
        <v>803.53</v>
      </c>
      <c r="M86" s="7"/>
      <c r="N86" s="25">
        <f t="shared" si="11"/>
        <v>0.54237999999999997</v>
      </c>
    </row>
    <row r="87" spans="1:14" x14ac:dyDescent="0.45">
      <c r="A87" s="2"/>
      <c r="B87" s="2"/>
      <c r="C87" s="2"/>
      <c r="D87" s="2"/>
      <c r="E87" s="2"/>
      <c r="F87" s="2" t="s">
        <v>86</v>
      </c>
      <c r="G87" s="2"/>
      <c r="H87" s="24">
        <v>1492.45</v>
      </c>
      <c r="I87" s="7"/>
      <c r="J87" s="24">
        <v>168.04</v>
      </c>
      <c r="K87" s="7"/>
      <c r="L87" s="24">
        <f t="shared" si="10"/>
        <v>1324.41</v>
      </c>
      <c r="M87" s="7"/>
      <c r="N87" s="25">
        <f t="shared" si="11"/>
        <v>7.8815200000000001</v>
      </c>
    </row>
    <row r="88" spans="1:14" x14ac:dyDescent="0.45">
      <c r="A88" s="2"/>
      <c r="B88" s="2"/>
      <c r="C88" s="2"/>
      <c r="D88" s="2"/>
      <c r="E88" s="2"/>
      <c r="F88" s="2" t="s">
        <v>87</v>
      </c>
      <c r="G88" s="2"/>
      <c r="H88" s="24">
        <v>648.42999999999995</v>
      </c>
      <c r="I88" s="7"/>
      <c r="J88" s="24">
        <v>100</v>
      </c>
      <c r="K88" s="7"/>
      <c r="L88" s="24">
        <f t="shared" si="10"/>
        <v>548.42999999999995</v>
      </c>
      <c r="M88" s="7"/>
      <c r="N88" s="25">
        <f t="shared" si="11"/>
        <v>5.4843000000000002</v>
      </c>
    </row>
    <row r="89" spans="1:14" x14ac:dyDescent="0.45">
      <c r="A89" s="2"/>
      <c r="B89" s="2"/>
      <c r="C89" s="2"/>
      <c r="D89" s="2"/>
      <c r="E89" s="2"/>
      <c r="F89" s="2" t="s">
        <v>248</v>
      </c>
      <c r="G89" s="2"/>
      <c r="H89" s="24">
        <v>0</v>
      </c>
      <c r="I89" s="7"/>
      <c r="J89" s="24">
        <v>175</v>
      </c>
      <c r="K89" s="7"/>
      <c r="L89" s="24">
        <f t="shared" si="10"/>
        <v>-175</v>
      </c>
      <c r="M89" s="7"/>
      <c r="N89" s="25">
        <f t="shared" si="11"/>
        <v>-1</v>
      </c>
    </row>
    <row r="90" spans="1:14" ht="14.65" thickBot="1" x14ac:dyDescent="0.5">
      <c r="A90" s="2"/>
      <c r="B90" s="2"/>
      <c r="C90" s="2"/>
      <c r="D90" s="2"/>
      <c r="E90" s="2"/>
      <c r="F90" s="2" t="s">
        <v>249</v>
      </c>
      <c r="G90" s="2"/>
      <c r="H90" s="26">
        <v>0</v>
      </c>
      <c r="I90" s="7"/>
      <c r="J90" s="26">
        <v>107.1</v>
      </c>
      <c r="K90" s="7"/>
      <c r="L90" s="26">
        <f t="shared" si="10"/>
        <v>-107.1</v>
      </c>
      <c r="M90" s="7"/>
      <c r="N90" s="27">
        <f t="shared" si="11"/>
        <v>-1</v>
      </c>
    </row>
    <row r="91" spans="1:14" x14ac:dyDescent="0.45">
      <c r="A91" s="2"/>
      <c r="B91" s="2"/>
      <c r="C91" s="2"/>
      <c r="D91" s="2"/>
      <c r="E91" s="2" t="s">
        <v>88</v>
      </c>
      <c r="F91" s="2"/>
      <c r="G91" s="2"/>
      <c r="H91" s="24">
        <f>ROUND(SUM(H78:H90),5)</f>
        <v>10617.76</v>
      </c>
      <c r="I91" s="7"/>
      <c r="J91" s="24">
        <f>ROUND(SUM(J78:J90),5)</f>
        <v>4867.59</v>
      </c>
      <c r="K91" s="7"/>
      <c r="L91" s="24">
        <f t="shared" si="10"/>
        <v>5750.17</v>
      </c>
      <c r="M91" s="7"/>
      <c r="N91" s="25">
        <f t="shared" si="11"/>
        <v>1.1813199999999999</v>
      </c>
    </row>
    <row r="92" spans="1:14" ht="29" customHeight="1" x14ac:dyDescent="0.45">
      <c r="A92" s="2"/>
      <c r="B92" s="2"/>
      <c r="C92" s="2"/>
      <c r="D92" s="2"/>
      <c r="E92" s="2" t="s">
        <v>89</v>
      </c>
      <c r="F92" s="2"/>
      <c r="G92" s="2"/>
      <c r="H92" s="24"/>
      <c r="I92" s="7"/>
      <c r="J92" s="24"/>
      <c r="K92" s="7"/>
      <c r="L92" s="24"/>
      <c r="M92" s="7"/>
      <c r="N92" s="25"/>
    </row>
    <row r="93" spans="1:14" x14ac:dyDescent="0.45">
      <c r="A93" s="2"/>
      <c r="B93" s="2"/>
      <c r="C93" s="2"/>
      <c r="D93" s="2"/>
      <c r="E93" s="2"/>
      <c r="F93" s="2" t="s">
        <v>230</v>
      </c>
      <c r="G93" s="2"/>
      <c r="H93" s="24">
        <v>0</v>
      </c>
      <c r="I93" s="7"/>
      <c r="J93" s="24">
        <v>556.62</v>
      </c>
      <c r="K93" s="7"/>
      <c r="L93" s="24">
        <f t="shared" ref="L93:L100" si="12">ROUND((H93-J93),5)</f>
        <v>-556.62</v>
      </c>
      <c r="M93" s="7"/>
      <c r="N93" s="25">
        <f t="shared" ref="N93:N100" si="13">ROUND(IF(H93=0, IF(J93=0, 0, SIGN(-J93)), IF(J93=0, SIGN(H93), (H93-J93)/ABS(J93))),5)</f>
        <v>-1</v>
      </c>
    </row>
    <row r="94" spans="1:14" x14ac:dyDescent="0.45">
      <c r="A94" s="2"/>
      <c r="B94" s="2"/>
      <c r="C94" s="2"/>
      <c r="D94" s="2"/>
      <c r="E94" s="2"/>
      <c r="F94" s="2" t="s">
        <v>250</v>
      </c>
      <c r="G94" s="2"/>
      <c r="H94" s="24">
        <v>0</v>
      </c>
      <c r="I94" s="7"/>
      <c r="J94" s="24">
        <v>84.85</v>
      </c>
      <c r="K94" s="7"/>
      <c r="L94" s="24">
        <f t="shared" si="12"/>
        <v>-84.85</v>
      </c>
      <c r="M94" s="7"/>
      <c r="N94" s="25">
        <f t="shared" si="13"/>
        <v>-1</v>
      </c>
    </row>
    <row r="95" spans="1:14" x14ac:dyDescent="0.45">
      <c r="A95" s="2"/>
      <c r="B95" s="2"/>
      <c r="C95" s="2"/>
      <c r="D95" s="2"/>
      <c r="E95" s="2"/>
      <c r="F95" s="2" t="s">
        <v>90</v>
      </c>
      <c r="G95" s="2"/>
      <c r="H95" s="24">
        <v>436.97</v>
      </c>
      <c r="I95" s="7"/>
      <c r="J95" s="24">
        <v>361.32</v>
      </c>
      <c r="K95" s="7"/>
      <c r="L95" s="24">
        <f t="shared" si="12"/>
        <v>75.650000000000006</v>
      </c>
      <c r="M95" s="7"/>
      <c r="N95" s="25">
        <f t="shared" si="13"/>
        <v>0.20937</v>
      </c>
    </row>
    <row r="96" spans="1:14" x14ac:dyDescent="0.45">
      <c r="A96" s="2"/>
      <c r="B96" s="2"/>
      <c r="C96" s="2"/>
      <c r="D96" s="2"/>
      <c r="E96" s="2"/>
      <c r="F96" s="2" t="s">
        <v>91</v>
      </c>
      <c r="G96" s="2"/>
      <c r="H96" s="24">
        <v>500</v>
      </c>
      <c r="I96" s="7"/>
      <c r="J96" s="24">
        <v>763</v>
      </c>
      <c r="K96" s="7"/>
      <c r="L96" s="24">
        <f t="shared" si="12"/>
        <v>-263</v>
      </c>
      <c r="M96" s="7"/>
      <c r="N96" s="25">
        <f t="shared" si="13"/>
        <v>-0.34469</v>
      </c>
    </row>
    <row r="97" spans="1:14" x14ac:dyDescent="0.45">
      <c r="A97" s="2"/>
      <c r="B97" s="2"/>
      <c r="C97" s="2"/>
      <c r="D97" s="2"/>
      <c r="E97" s="2"/>
      <c r="F97" s="2" t="s">
        <v>92</v>
      </c>
      <c r="G97" s="2"/>
      <c r="H97" s="24">
        <v>1290</v>
      </c>
      <c r="I97" s="7"/>
      <c r="J97" s="24">
        <v>1433.15</v>
      </c>
      <c r="K97" s="7"/>
      <c r="L97" s="24">
        <f t="shared" si="12"/>
        <v>-143.15</v>
      </c>
      <c r="M97" s="7"/>
      <c r="N97" s="25">
        <f t="shared" si="13"/>
        <v>-9.9879999999999997E-2</v>
      </c>
    </row>
    <row r="98" spans="1:14" x14ac:dyDescent="0.45">
      <c r="A98" s="2"/>
      <c r="B98" s="2"/>
      <c r="C98" s="2"/>
      <c r="D98" s="2"/>
      <c r="E98" s="2"/>
      <c r="F98" s="2" t="s">
        <v>231</v>
      </c>
      <c r="G98" s="2"/>
      <c r="H98" s="24">
        <v>0</v>
      </c>
      <c r="I98" s="7"/>
      <c r="J98" s="24">
        <v>258.01</v>
      </c>
      <c r="K98" s="7"/>
      <c r="L98" s="24">
        <f t="shared" si="12"/>
        <v>-258.01</v>
      </c>
      <c r="M98" s="7"/>
      <c r="N98" s="25">
        <f t="shared" si="13"/>
        <v>-1</v>
      </c>
    </row>
    <row r="99" spans="1:14" x14ac:dyDescent="0.45">
      <c r="A99" s="2"/>
      <c r="B99" s="2"/>
      <c r="C99" s="2"/>
      <c r="D99" s="2"/>
      <c r="E99" s="2"/>
      <c r="F99" s="2" t="s">
        <v>93</v>
      </c>
      <c r="G99" s="2"/>
      <c r="H99" s="24">
        <v>758.21</v>
      </c>
      <c r="I99" s="7"/>
      <c r="J99" s="24">
        <v>2246.0300000000002</v>
      </c>
      <c r="K99" s="7"/>
      <c r="L99" s="24">
        <f t="shared" si="12"/>
        <v>-1487.82</v>
      </c>
      <c r="M99" s="7"/>
      <c r="N99" s="25">
        <f t="shared" si="13"/>
        <v>-0.66242000000000001</v>
      </c>
    </row>
    <row r="100" spans="1:14" x14ac:dyDescent="0.45">
      <c r="A100" s="2"/>
      <c r="B100" s="2"/>
      <c r="C100" s="2"/>
      <c r="D100" s="2"/>
      <c r="E100" s="2"/>
      <c r="F100" s="2" t="s">
        <v>94</v>
      </c>
      <c r="G100" s="2"/>
      <c r="H100" s="24">
        <v>1340</v>
      </c>
      <c r="I100" s="7"/>
      <c r="J100" s="24">
        <v>1560</v>
      </c>
      <c r="K100" s="7"/>
      <c r="L100" s="24">
        <f t="shared" si="12"/>
        <v>-220</v>
      </c>
      <c r="M100" s="7"/>
      <c r="N100" s="25">
        <f t="shared" si="13"/>
        <v>-0.14102999999999999</v>
      </c>
    </row>
    <row r="101" spans="1:14" x14ac:dyDescent="0.45">
      <c r="A101" s="2"/>
      <c r="B101" s="2"/>
      <c r="C101" s="2"/>
      <c r="D101" s="2"/>
      <c r="E101" s="2"/>
      <c r="F101" s="2" t="s">
        <v>95</v>
      </c>
      <c r="G101" s="2"/>
      <c r="H101" s="24"/>
      <c r="I101" s="7"/>
      <c r="J101" s="24"/>
      <c r="K101" s="7"/>
      <c r="L101" s="24"/>
      <c r="M101" s="7"/>
      <c r="N101" s="25"/>
    </row>
    <row r="102" spans="1:14" ht="14.65" thickBot="1" x14ac:dyDescent="0.5">
      <c r="A102" s="2"/>
      <c r="B102" s="2"/>
      <c r="C102" s="2"/>
      <c r="D102" s="2"/>
      <c r="E102" s="2"/>
      <c r="F102" s="2"/>
      <c r="G102" s="2" t="s">
        <v>96</v>
      </c>
      <c r="H102" s="26">
        <v>1799</v>
      </c>
      <c r="I102" s="7"/>
      <c r="J102" s="26">
        <v>0</v>
      </c>
      <c r="K102" s="7"/>
      <c r="L102" s="26">
        <f t="shared" ref="L102:L116" si="14">ROUND((H102-J102),5)</f>
        <v>1799</v>
      </c>
      <c r="M102" s="7"/>
      <c r="N102" s="27">
        <f t="shared" ref="N102:N116" si="15">ROUND(IF(H102=0, IF(J102=0, 0, SIGN(-J102)), IF(J102=0, SIGN(H102), (H102-J102)/ABS(J102))),5)</f>
        <v>1</v>
      </c>
    </row>
    <row r="103" spans="1:14" x14ac:dyDescent="0.45">
      <c r="A103" s="2"/>
      <c r="B103" s="2"/>
      <c r="C103" s="2"/>
      <c r="D103" s="2"/>
      <c r="E103" s="2"/>
      <c r="F103" s="2" t="s">
        <v>97</v>
      </c>
      <c r="G103" s="2"/>
      <c r="H103" s="24">
        <f>ROUND(SUM(H101:H102),5)</f>
        <v>1799</v>
      </c>
      <c r="I103" s="7"/>
      <c r="J103" s="24">
        <f>ROUND(SUM(J101:J102),5)</f>
        <v>0</v>
      </c>
      <c r="K103" s="7"/>
      <c r="L103" s="24">
        <f t="shared" si="14"/>
        <v>1799</v>
      </c>
      <c r="M103" s="7"/>
      <c r="N103" s="25">
        <f t="shared" si="15"/>
        <v>1</v>
      </c>
    </row>
    <row r="104" spans="1:14" ht="29" customHeight="1" x14ac:dyDescent="0.45">
      <c r="A104" s="2"/>
      <c r="B104" s="2"/>
      <c r="C104" s="2"/>
      <c r="D104" s="2"/>
      <c r="E104" s="2"/>
      <c r="F104" s="2" t="s">
        <v>98</v>
      </c>
      <c r="G104" s="2"/>
      <c r="H104" s="24">
        <v>78.260000000000005</v>
      </c>
      <c r="I104" s="7"/>
      <c r="J104" s="24">
        <v>200</v>
      </c>
      <c r="K104" s="7"/>
      <c r="L104" s="24">
        <f t="shared" si="14"/>
        <v>-121.74</v>
      </c>
      <c r="M104" s="7"/>
      <c r="N104" s="25">
        <f t="shared" si="15"/>
        <v>-0.60870000000000002</v>
      </c>
    </row>
    <row r="105" spans="1:14" x14ac:dyDescent="0.45">
      <c r="A105" s="2"/>
      <c r="B105" s="2"/>
      <c r="C105" s="2"/>
      <c r="D105" s="2"/>
      <c r="E105" s="2"/>
      <c r="F105" s="2" t="s">
        <v>99</v>
      </c>
      <c r="G105" s="2"/>
      <c r="H105" s="24">
        <v>7660.81</v>
      </c>
      <c r="I105" s="7"/>
      <c r="J105" s="24">
        <v>6435</v>
      </c>
      <c r="K105" s="7"/>
      <c r="L105" s="24">
        <f t="shared" si="14"/>
        <v>1225.81</v>
      </c>
      <c r="M105" s="7"/>
      <c r="N105" s="25">
        <f t="shared" si="15"/>
        <v>0.19048999999999999</v>
      </c>
    </row>
    <row r="106" spans="1:14" x14ac:dyDescent="0.45">
      <c r="A106" s="2"/>
      <c r="B106" s="2"/>
      <c r="C106" s="2"/>
      <c r="D106" s="2"/>
      <c r="E106" s="2"/>
      <c r="F106" s="2" t="s">
        <v>100</v>
      </c>
      <c r="G106" s="2"/>
      <c r="H106" s="24">
        <v>132.94999999999999</v>
      </c>
      <c r="I106" s="7"/>
      <c r="J106" s="24">
        <v>312.95</v>
      </c>
      <c r="K106" s="7"/>
      <c r="L106" s="24">
        <f t="shared" si="14"/>
        <v>-180</v>
      </c>
      <c r="M106" s="7"/>
      <c r="N106" s="25">
        <f t="shared" si="15"/>
        <v>-0.57516999999999996</v>
      </c>
    </row>
    <row r="107" spans="1:14" x14ac:dyDescent="0.45">
      <c r="A107" s="2"/>
      <c r="B107" s="2"/>
      <c r="C107" s="2"/>
      <c r="D107" s="2"/>
      <c r="E107" s="2"/>
      <c r="F107" s="2" t="s">
        <v>101</v>
      </c>
      <c r="G107" s="2"/>
      <c r="H107" s="24">
        <v>130.62</v>
      </c>
      <c r="I107" s="7"/>
      <c r="J107" s="24">
        <v>166.48</v>
      </c>
      <c r="K107" s="7"/>
      <c r="L107" s="24">
        <f t="shared" si="14"/>
        <v>-35.86</v>
      </c>
      <c r="M107" s="7"/>
      <c r="N107" s="25">
        <f t="shared" si="15"/>
        <v>-0.21540000000000001</v>
      </c>
    </row>
    <row r="108" spans="1:14" x14ac:dyDescent="0.45">
      <c r="A108" s="2"/>
      <c r="B108" s="2"/>
      <c r="C108" s="2"/>
      <c r="D108" s="2"/>
      <c r="E108" s="2"/>
      <c r="F108" s="2" t="s">
        <v>102</v>
      </c>
      <c r="G108" s="2"/>
      <c r="H108" s="24">
        <v>374.71</v>
      </c>
      <c r="I108" s="7"/>
      <c r="J108" s="24">
        <v>446.71</v>
      </c>
      <c r="K108" s="7"/>
      <c r="L108" s="24">
        <f t="shared" si="14"/>
        <v>-72</v>
      </c>
      <c r="M108" s="7"/>
      <c r="N108" s="25">
        <f t="shared" si="15"/>
        <v>-0.16117999999999999</v>
      </c>
    </row>
    <row r="109" spans="1:14" x14ac:dyDescent="0.45">
      <c r="A109" s="2"/>
      <c r="B109" s="2"/>
      <c r="C109" s="2"/>
      <c r="D109" s="2"/>
      <c r="E109" s="2"/>
      <c r="F109" s="2" t="s">
        <v>103</v>
      </c>
      <c r="G109" s="2"/>
      <c r="H109" s="24">
        <v>19.05</v>
      </c>
      <c r="I109" s="7"/>
      <c r="J109" s="24">
        <v>107.8</v>
      </c>
      <c r="K109" s="7"/>
      <c r="L109" s="24">
        <f t="shared" si="14"/>
        <v>-88.75</v>
      </c>
      <c r="M109" s="7"/>
      <c r="N109" s="25">
        <f t="shared" si="15"/>
        <v>-0.82328000000000001</v>
      </c>
    </row>
    <row r="110" spans="1:14" x14ac:dyDescent="0.45">
      <c r="A110" s="2"/>
      <c r="B110" s="2"/>
      <c r="C110" s="2"/>
      <c r="D110" s="2"/>
      <c r="E110" s="2"/>
      <c r="F110" s="2" t="s">
        <v>104</v>
      </c>
      <c r="G110" s="2"/>
      <c r="H110" s="24">
        <v>221.74</v>
      </c>
      <c r="I110" s="7"/>
      <c r="J110" s="24">
        <v>0</v>
      </c>
      <c r="K110" s="7"/>
      <c r="L110" s="24">
        <f t="shared" si="14"/>
        <v>221.74</v>
      </c>
      <c r="M110" s="7"/>
      <c r="N110" s="25">
        <f t="shared" si="15"/>
        <v>1</v>
      </c>
    </row>
    <row r="111" spans="1:14" x14ac:dyDescent="0.45">
      <c r="A111" s="2"/>
      <c r="B111" s="2"/>
      <c r="C111" s="2"/>
      <c r="D111" s="2"/>
      <c r="E111" s="2"/>
      <c r="F111" s="2" t="s">
        <v>105</v>
      </c>
      <c r="G111" s="2"/>
      <c r="H111" s="24">
        <v>106276.06</v>
      </c>
      <c r="I111" s="7"/>
      <c r="J111" s="24">
        <v>103069.3</v>
      </c>
      <c r="K111" s="7"/>
      <c r="L111" s="24">
        <f t="shared" si="14"/>
        <v>3206.76</v>
      </c>
      <c r="M111" s="7"/>
      <c r="N111" s="25">
        <f t="shared" si="15"/>
        <v>3.1109999999999999E-2</v>
      </c>
    </row>
    <row r="112" spans="1:14" x14ac:dyDescent="0.45">
      <c r="A112" s="2"/>
      <c r="B112" s="2"/>
      <c r="C112" s="2"/>
      <c r="D112" s="2"/>
      <c r="E112" s="2"/>
      <c r="F112" s="2" t="s">
        <v>232</v>
      </c>
      <c r="G112" s="2"/>
      <c r="H112" s="24">
        <v>0</v>
      </c>
      <c r="I112" s="7"/>
      <c r="J112" s="24">
        <v>1800</v>
      </c>
      <c r="K112" s="7"/>
      <c r="L112" s="24">
        <f t="shared" si="14"/>
        <v>-1800</v>
      </c>
      <c r="M112" s="7"/>
      <c r="N112" s="25">
        <f t="shared" si="15"/>
        <v>-1</v>
      </c>
    </row>
    <row r="113" spans="1:14" x14ac:dyDescent="0.45">
      <c r="A113" s="2"/>
      <c r="B113" s="2"/>
      <c r="C113" s="2"/>
      <c r="D113" s="2"/>
      <c r="E113" s="2"/>
      <c r="F113" s="2" t="s">
        <v>233</v>
      </c>
      <c r="G113" s="2"/>
      <c r="H113" s="24">
        <v>0</v>
      </c>
      <c r="I113" s="7"/>
      <c r="J113" s="24">
        <v>14.09</v>
      </c>
      <c r="K113" s="7"/>
      <c r="L113" s="24">
        <f t="shared" si="14"/>
        <v>-14.09</v>
      </c>
      <c r="M113" s="7"/>
      <c r="N113" s="25">
        <f t="shared" si="15"/>
        <v>-1</v>
      </c>
    </row>
    <row r="114" spans="1:14" x14ac:dyDescent="0.45">
      <c r="A114" s="2"/>
      <c r="B114" s="2"/>
      <c r="C114" s="2"/>
      <c r="D114" s="2"/>
      <c r="E114" s="2"/>
      <c r="F114" s="2" t="s">
        <v>106</v>
      </c>
      <c r="G114" s="2"/>
      <c r="H114" s="24">
        <v>1.23</v>
      </c>
      <c r="I114" s="7"/>
      <c r="J114" s="24">
        <v>-11.23</v>
      </c>
      <c r="K114" s="7"/>
      <c r="L114" s="24">
        <f t="shared" si="14"/>
        <v>12.46</v>
      </c>
      <c r="M114" s="7"/>
      <c r="N114" s="25">
        <f t="shared" si="15"/>
        <v>1.1095299999999999</v>
      </c>
    </row>
    <row r="115" spans="1:14" ht="14.65" thickBot="1" x14ac:dyDescent="0.5">
      <c r="A115" s="2"/>
      <c r="B115" s="2"/>
      <c r="C115" s="2"/>
      <c r="D115" s="2"/>
      <c r="E115" s="2"/>
      <c r="F115" s="2" t="s">
        <v>234</v>
      </c>
      <c r="G115" s="2"/>
      <c r="H115" s="26">
        <v>0</v>
      </c>
      <c r="I115" s="7"/>
      <c r="J115" s="26">
        <v>15.99</v>
      </c>
      <c r="K115" s="7"/>
      <c r="L115" s="26">
        <f t="shared" si="14"/>
        <v>-15.99</v>
      </c>
      <c r="M115" s="7"/>
      <c r="N115" s="27">
        <f t="shared" si="15"/>
        <v>-1</v>
      </c>
    </row>
    <row r="116" spans="1:14" x14ac:dyDescent="0.45">
      <c r="A116" s="2"/>
      <c r="B116" s="2"/>
      <c r="C116" s="2"/>
      <c r="D116" s="2"/>
      <c r="E116" s="2" t="s">
        <v>107</v>
      </c>
      <c r="F116" s="2"/>
      <c r="G116" s="2"/>
      <c r="H116" s="24">
        <f>ROUND(SUM(H92:H100)+SUM(H103:H115),5)</f>
        <v>121019.61</v>
      </c>
      <c r="I116" s="7"/>
      <c r="J116" s="24">
        <f>ROUND(SUM(J92:J100)+SUM(J103:J115),5)</f>
        <v>119820.07</v>
      </c>
      <c r="K116" s="7"/>
      <c r="L116" s="24">
        <f t="shared" si="14"/>
        <v>1199.54</v>
      </c>
      <c r="M116" s="7"/>
      <c r="N116" s="25">
        <f t="shared" si="15"/>
        <v>1.001E-2</v>
      </c>
    </row>
    <row r="117" spans="1:14" ht="29" customHeight="1" x14ac:dyDescent="0.45">
      <c r="A117" s="2"/>
      <c r="B117" s="2"/>
      <c r="C117" s="2"/>
      <c r="D117" s="2"/>
      <c r="E117" s="2" t="s">
        <v>108</v>
      </c>
      <c r="F117" s="2"/>
      <c r="G117" s="2"/>
      <c r="H117" s="24"/>
      <c r="I117" s="7"/>
      <c r="J117" s="24"/>
      <c r="K117" s="7"/>
      <c r="L117" s="24"/>
      <c r="M117" s="7"/>
      <c r="N117" s="25"/>
    </row>
    <row r="118" spans="1:14" x14ac:dyDescent="0.45">
      <c r="A118" s="2"/>
      <c r="B118" s="2"/>
      <c r="C118" s="2"/>
      <c r="D118" s="2"/>
      <c r="E118" s="2"/>
      <c r="F118" s="2" t="s">
        <v>109</v>
      </c>
      <c r="G118" s="2"/>
      <c r="H118" s="24">
        <v>377.03</v>
      </c>
      <c r="I118" s="7"/>
      <c r="J118" s="24">
        <v>363</v>
      </c>
      <c r="K118" s="7"/>
      <c r="L118" s="24">
        <f>ROUND((H118-J118),5)</f>
        <v>14.03</v>
      </c>
      <c r="M118" s="7"/>
      <c r="N118" s="25">
        <f>ROUND(IF(H118=0, IF(J118=0, 0, SIGN(-J118)), IF(J118=0, SIGN(H118), (H118-J118)/ABS(J118))),5)</f>
        <v>3.8649999999999997E-2</v>
      </c>
    </row>
    <row r="119" spans="1:14" x14ac:dyDescent="0.45">
      <c r="A119" s="2"/>
      <c r="B119" s="2"/>
      <c r="C119" s="2"/>
      <c r="D119" s="2"/>
      <c r="E119" s="2"/>
      <c r="F119" s="2" t="s">
        <v>110</v>
      </c>
      <c r="G119" s="2"/>
      <c r="H119" s="24">
        <v>3401.74</v>
      </c>
      <c r="I119" s="7"/>
      <c r="J119" s="24">
        <v>4168.45</v>
      </c>
      <c r="K119" s="7"/>
      <c r="L119" s="24">
        <f>ROUND((H119-J119),5)</f>
        <v>-766.71</v>
      </c>
      <c r="M119" s="7"/>
      <c r="N119" s="25">
        <f>ROUND(IF(H119=0, IF(J119=0, 0, SIGN(-J119)), IF(J119=0, SIGN(H119), (H119-J119)/ABS(J119))),5)</f>
        <v>-0.18393000000000001</v>
      </c>
    </row>
    <row r="120" spans="1:14" x14ac:dyDescent="0.45">
      <c r="A120" s="2"/>
      <c r="B120" s="2"/>
      <c r="C120" s="2"/>
      <c r="D120" s="2"/>
      <c r="E120" s="2"/>
      <c r="F120" s="2" t="s">
        <v>111</v>
      </c>
      <c r="G120" s="2"/>
      <c r="H120" s="24">
        <v>1566.95</v>
      </c>
      <c r="I120" s="7"/>
      <c r="J120" s="24">
        <v>1198.83</v>
      </c>
      <c r="K120" s="7"/>
      <c r="L120" s="24">
        <f>ROUND((H120-J120),5)</f>
        <v>368.12</v>
      </c>
      <c r="M120" s="7"/>
      <c r="N120" s="25">
        <f>ROUND(IF(H120=0, IF(J120=0, 0, SIGN(-J120)), IF(J120=0, SIGN(H120), (H120-J120)/ABS(J120))),5)</f>
        <v>0.30707000000000001</v>
      </c>
    </row>
    <row r="121" spans="1:14" ht="14.65" thickBot="1" x14ac:dyDescent="0.5">
      <c r="A121" s="2"/>
      <c r="B121" s="2"/>
      <c r="C121" s="2"/>
      <c r="D121" s="2"/>
      <c r="E121" s="2"/>
      <c r="F121" s="2" t="s">
        <v>112</v>
      </c>
      <c r="G121" s="2"/>
      <c r="H121" s="26">
        <v>1012.6</v>
      </c>
      <c r="I121" s="7"/>
      <c r="J121" s="26">
        <v>1222</v>
      </c>
      <c r="K121" s="7"/>
      <c r="L121" s="26">
        <f>ROUND((H121-J121),5)</f>
        <v>-209.4</v>
      </c>
      <c r="M121" s="7"/>
      <c r="N121" s="27">
        <f>ROUND(IF(H121=0, IF(J121=0, 0, SIGN(-J121)), IF(J121=0, SIGN(H121), (H121-J121)/ABS(J121))),5)</f>
        <v>-0.17136000000000001</v>
      </c>
    </row>
    <row r="122" spans="1:14" x14ac:dyDescent="0.45">
      <c r="A122" s="2"/>
      <c r="B122" s="2"/>
      <c r="C122" s="2"/>
      <c r="D122" s="2"/>
      <c r="E122" s="2" t="s">
        <v>113</v>
      </c>
      <c r="F122" s="2"/>
      <c r="G122" s="2"/>
      <c r="H122" s="24">
        <f>ROUND(SUM(H117:H121),5)</f>
        <v>6358.32</v>
      </c>
      <c r="I122" s="7"/>
      <c r="J122" s="24">
        <f>ROUND(SUM(J117:J121),5)</f>
        <v>6952.28</v>
      </c>
      <c r="K122" s="7"/>
      <c r="L122" s="24">
        <f>ROUND((H122-J122),5)</f>
        <v>-593.96</v>
      </c>
      <c r="M122" s="7"/>
      <c r="N122" s="25">
        <f>ROUND(IF(H122=0, IF(J122=0, 0, SIGN(-J122)), IF(J122=0, SIGN(H122), (H122-J122)/ABS(J122))),5)</f>
        <v>-8.5430000000000006E-2</v>
      </c>
    </row>
    <row r="123" spans="1:14" ht="29" customHeight="1" x14ac:dyDescent="0.45">
      <c r="A123" s="2"/>
      <c r="B123" s="2"/>
      <c r="C123" s="2"/>
      <c r="D123" s="2"/>
      <c r="E123" s="2" t="s">
        <v>114</v>
      </c>
      <c r="F123" s="2"/>
      <c r="G123" s="2"/>
      <c r="H123" s="24"/>
      <c r="I123" s="7"/>
      <c r="J123" s="24"/>
      <c r="K123" s="7"/>
      <c r="L123" s="24"/>
      <c r="M123" s="7"/>
      <c r="N123" s="25"/>
    </row>
    <row r="124" spans="1:14" x14ac:dyDescent="0.45">
      <c r="A124" s="2"/>
      <c r="B124" s="2"/>
      <c r="C124" s="2"/>
      <c r="D124" s="2"/>
      <c r="E124" s="2"/>
      <c r="F124" s="2" t="s">
        <v>115</v>
      </c>
      <c r="G124" s="2"/>
      <c r="H124" s="24">
        <v>80.14</v>
      </c>
      <c r="I124" s="7"/>
      <c r="J124" s="24">
        <v>0</v>
      </c>
      <c r="K124" s="7"/>
      <c r="L124" s="24">
        <f>ROUND((H124-J124),5)</f>
        <v>80.14</v>
      </c>
      <c r="M124" s="7"/>
      <c r="N124" s="25">
        <f>ROUND(IF(H124=0, IF(J124=0, 0, SIGN(-J124)), IF(J124=0, SIGN(H124), (H124-J124)/ABS(J124))),5)</f>
        <v>1</v>
      </c>
    </row>
    <row r="125" spans="1:14" ht="14.65" thickBot="1" x14ac:dyDescent="0.5">
      <c r="A125" s="2"/>
      <c r="B125" s="2"/>
      <c r="C125" s="2"/>
      <c r="D125" s="2"/>
      <c r="E125" s="2"/>
      <c r="F125" s="2" t="s">
        <v>116</v>
      </c>
      <c r="G125" s="2"/>
      <c r="H125" s="26">
        <v>204</v>
      </c>
      <c r="I125" s="7"/>
      <c r="J125" s="26">
        <v>14.95</v>
      </c>
      <c r="K125" s="7"/>
      <c r="L125" s="26">
        <f>ROUND((H125-J125),5)</f>
        <v>189.05</v>
      </c>
      <c r="M125" s="7"/>
      <c r="N125" s="27">
        <f>ROUND(IF(H125=0, IF(J125=0, 0, SIGN(-J125)), IF(J125=0, SIGN(H125), (H125-J125)/ABS(J125))),5)</f>
        <v>12.645479999999999</v>
      </c>
    </row>
    <row r="126" spans="1:14" x14ac:dyDescent="0.45">
      <c r="A126" s="2"/>
      <c r="B126" s="2"/>
      <c r="C126" s="2"/>
      <c r="D126" s="2"/>
      <c r="E126" s="2" t="s">
        <v>117</v>
      </c>
      <c r="F126" s="2"/>
      <c r="G126" s="2"/>
      <c r="H126" s="24">
        <f>ROUND(SUM(H123:H125),5)</f>
        <v>284.14</v>
      </c>
      <c r="I126" s="7"/>
      <c r="J126" s="24">
        <f>ROUND(SUM(J123:J125),5)</f>
        <v>14.95</v>
      </c>
      <c r="K126" s="7"/>
      <c r="L126" s="24">
        <f>ROUND((H126-J126),5)</f>
        <v>269.19</v>
      </c>
      <c r="M126" s="7"/>
      <c r="N126" s="25">
        <f>ROUND(IF(H126=0, IF(J126=0, 0, SIGN(-J126)), IF(J126=0, SIGN(H126), (H126-J126)/ABS(J126))),5)</f>
        <v>18.006019999999999</v>
      </c>
    </row>
    <row r="127" spans="1:14" ht="29" customHeight="1" x14ac:dyDescent="0.45">
      <c r="A127" s="2"/>
      <c r="B127" s="2"/>
      <c r="C127" s="2"/>
      <c r="D127" s="2"/>
      <c r="E127" s="2" t="s">
        <v>118</v>
      </c>
      <c r="F127" s="2"/>
      <c r="G127" s="2"/>
      <c r="H127" s="24"/>
      <c r="I127" s="7"/>
      <c r="J127" s="24"/>
      <c r="K127" s="7"/>
      <c r="L127" s="24"/>
      <c r="M127" s="7"/>
      <c r="N127" s="25"/>
    </row>
    <row r="128" spans="1:14" ht="14.65" thickBot="1" x14ac:dyDescent="0.5">
      <c r="A128" s="2"/>
      <c r="B128" s="2"/>
      <c r="C128" s="2"/>
      <c r="D128" s="2"/>
      <c r="E128" s="2"/>
      <c r="F128" s="2" t="s">
        <v>119</v>
      </c>
      <c r="G128" s="2"/>
      <c r="H128" s="26">
        <v>105.12</v>
      </c>
      <c r="I128" s="7"/>
      <c r="J128" s="26">
        <v>0</v>
      </c>
      <c r="K128" s="7"/>
      <c r="L128" s="26">
        <f>ROUND((H128-J128),5)</f>
        <v>105.12</v>
      </c>
      <c r="M128" s="7"/>
      <c r="N128" s="27">
        <f>ROUND(IF(H128=0, IF(J128=0, 0, SIGN(-J128)), IF(J128=0, SIGN(H128), (H128-J128)/ABS(J128))),5)</f>
        <v>1</v>
      </c>
    </row>
    <row r="129" spans="1:14" x14ac:dyDescent="0.45">
      <c r="A129" s="2"/>
      <c r="B129" s="2"/>
      <c r="C129" s="2"/>
      <c r="D129" s="2"/>
      <c r="E129" s="2" t="s">
        <v>120</v>
      </c>
      <c r="F129" s="2"/>
      <c r="G129" s="2"/>
      <c r="H129" s="24">
        <f>ROUND(SUM(H127:H128),5)</f>
        <v>105.12</v>
      </c>
      <c r="I129" s="7"/>
      <c r="J129" s="24">
        <f>ROUND(SUM(J127:J128),5)</f>
        <v>0</v>
      </c>
      <c r="K129" s="7"/>
      <c r="L129" s="24">
        <f>ROUND((H129-J129),5)</f>
        <v>105.12</v>
      </c>
      <c r="M129" s="7"/>
      <c r="N129" s="25">
        <f>ROUND(IF(H129=0, IF(J129=0, 0, SIGN(-J129)), IF(J129=0, SIGN(H129), (H129-J129)/ABS(J129))),5)</f>
        <v>1</v>
      </c>
    </row>
    <row r="130" spans="1:14" ht="29" customHeight="1" x14ac:dyDescent="0.45">
      <c r="A130" s="2"/>
      <c r="B130" s="2"/>
      <c r="C130" s="2"/>
      <c r="D130" s="2"/>
      <c r="E130" s="2" t="s">
        <v>121</v>
      </c>
      <c r="F130" s="2"/>
      <c r="G130" s="2"/>
      <c r="H130" s="24"/>
      <c r="I130" s="7"/>
      <c r="J130" s="24"/>
      <c r="K130" s="7"/>
      <c r="L130" s="24"/>
      <c r="M130" s="7"/>
      <c r="N130" s="25"/>
    </row>
    <row r="131" spans="1:14" x14ac:dyDescent="0.45">
      <c r="A131" s="2"/>
      <c r="B131" s="2"/>
      <c r="C131" s="2"/>
      <c r="D131" s="2"/>
      <c r="E131" s="2"/>
      <c r="F131" s="2" t="s">
        <v>122</v>
      </c>
      <c r="G131" s="2"/>
      <c r="H131" s="24">
        <v>708.99</v>
      </c>
      <c r="I131" s="7"/>
      <c r="J131" s="24">
        <v>656.36</v>
      </c>
      <c r="K131" s="7"/>
      <c r="L131" s="24">
        <f t="shared" ref="L131:L136" si="16">ROUND((H131-J131),5)</f>
        <v>52.63</v>
      </c>
      <c r="M131" s="7"/>
      <c r="N131" s="25">
        <f t="shared" ref="N131:N136" si="17">ROUND(IF(H131=0, IF(J131=0, 0, SIGN(-J131)), IF(J131=0, SIGN(H131), (H131-J131)/ABS(J131))),5)</f>
        <v>8.0180000000000001E-2</v>
      </c>
    </row>
    <row r="132" spans="1:14" x14ac:dyDescent="0.45">
      <c r="A132" s="2"/>
      <c r="B132" s="2"/>
      <c r="C132" s="2"/>
      <c r="D132" s="2"/>
      <c r="E132" s="2"/>
      <c r="F132" s="2" t="s">
        <v>123</v>
      </c>
      <c r="G132" s="2"/>
      <c r="H132" s="24">
        <v>42.32</v>
      </c>
      <c r="I132" s="7"/>
      <c r="J132" s="24">
        <v>946.1</v>
      </c>
      <c r="K132" s="7"/>
      <c r="L132" s="24">
        <f t="shared" si="16"/>
        <v>-903.78</v>
      </c>
      <c r="M132" s="7"/>
      <c r="N132" s="25">
        <f t="shared" si="17"/>
        <v>-0.95526999999999995</v>
      </c>
    </row>
    <row r="133" spans="1:14" ht="14.65" thickBot="1" x14ac:dyDescent="0.5">
      <c r="A133" s="2"/>
      <c r="B133" s="2"/>
      <c r="C133" s="2"/>
      <c r="D133" s="2"/>
      <c r="E133" s="2"/>
      <c r="F133" s="2" t="s">
        <v>124</v>
      </c>
      <c r="G133" s="2"/>
      <c r="H133" s="28">
        <v>7664.5</v>
      </c>
      <c r="I133" s="7"/>
      <c r="J133" s="28">
        <v>7107</v>
      </c>
      <c r="K133" s="7"/>
      <c r="L133" s="28">
        <f t="shared" si="16"/>
        <v>557.5</v>
      </c>
      <c r="M133" s="7"/>
      <c r="N133" s="29">
        <f t="shared" si="17"/>
        <v>7.8439999999999996E-2</v>
      </c>
    </row>
    <row r="134" spans="1:14" ht="14.65" thickBot="1" x14ac:dyDescent="0.5">
      <c r="A134" s="2"/>
      <c r="B134" s="2"/>
      <c r="C134" s="2"/>
      <c r="D134" s="2"/>
      <c r="E134" s="2" t="s">
        <v>125</v>
      </c>
      <c r="F134" s="2"/>
      <c r="G134" s="2"/>
      <c r="H134" s="32">
        <f>ROUND(SUM(H130:H133),5)</f>
        <v>8415.81</v>
      </c>
      <c r="I134" s="7"/>
      <c r="J134" s="32">
        <f>ROUND(SUM(J130:J133),5)</f>
        <v>8709.4599999999991</v>
      </c>
      <c r="K134" s="7"/>
      <c r="L134" s="32">
        <f t="shared" si="16"/>
        <v>-293.64999999999998</v>
      </c>
      <c r="M134" s="7"/>
      <c r="N134" s="33">
        <f t="shared" si="17"/>
        <v>-3.372E-2</v>
      </c>
    </row>
    <row r="135" spans="1:14" ht="29" customHeight="1" thickBot="1" x14ac:dyDescent="0.5">
      <c r="A135" s="2"/>
      <c r="B135" s="2"/>
      <c r="C135" s="2"/>
      <c r="D135" s="2" t="s">
        <v>126</v>
      </c>
      <c r="E135" s="2"/>
      <c r="F135" s="2"/>
      <c r="G135" s="2"/>
      <c r="H135" s="30">
        <f>ROUND(SUM(H71:H73)+SUM(H76:H77)+H91+H116+H122+H126+H129+H134,5)</f>
        <v>146801.76</v>
      </c>
      <c r="I135" s="7"/>
      <c r="J135" s="30">
        <f>ROUND(SUM(J71:J73)+SUM(J76:J77)+J91+J116+J122+J126+J129+J134,5)</f>
        <v>141423.63</v>
      </c>
      <c r="K135" s="7"/>
      <c r="L135" s="30">
        <f t="shared" si="16"/>
        <v>5378.13</v>
      </c>
      <c r="M135" s="7"/>
      <c r="N135" s="31">
        <f t="shared" si="17"/>
        <v>3.8030000000000001E-2</v>
      </c>
    </row>
    <row r="136" spans="1:14" ht="29" customHeight="1" x14ac:dyDescent="0.45">
      <c r="A136" s="2"/>
      <c r="B136" s="2" t="s">
        <v>127</v>
      </c>
      <c r="C136" s="2"/>
      <c r="D136" s="2"/>
      <c r="E136" s="2"/>
      <c r="F136" s="2"/>
      <c r="G136" s="2"/>
      <c r="H136" s="24">
        <f>ROUND(H6+H70-H135,5)</f>
        <v>13770.48</v>
      </c>
      <c r="I136" s="7"/>
      <c r="J136" s="24">
        <f>ROUND(J6+J70-J135,5)</f>
        <v>6273.32</v>
      </c>
      <c r="K136" s="7"/>
      <c r="L136" s="24">
        <f t="shared" si="16"/>
        <v>7497.16</v>
      </c>
      <c r="M136" s="7"/>
      <c r="N136" s="25">
        <f t="shared" si="17"/>
        <v>1.19509</v>
      </c>
    </row>
    <row r="137" spans="1:14" ht="29" customHeight="1" x14ac:dyDescent="0.45">
      <c r="A137" s="2"/>
      <c r="B137" s="2" t="s">
        <v>128</v>
      </c>
      <c r="C137" s="2"/>
      <c r="D137" s="2"/>
      <c r="E137" s="2"/>
      <c r="F137" s="2"/>
      <c r="G137" s="2"/>
      <c r="H137" s="24"/>
      <c r="I137" s="7"/>
      <c r="J137" s="24"/>
      <c r="K137" s="7"/>
      <c r="L137" s="24"/>
      <c r="M137" s="7"/>
      <c r="N137" s="25"/>
    </row>
    <row r="138" spans="1:14" x14ac:dyDescent="0.45">
      <c r="A138" s="2"/>
      <c r="B138" s="2"/>
      <c r="C138" s="2" t="s">
        <v>129</v>
      </c>
      <c r="D138" s="2"/>
      <c r="E138" s="2"/>
      <c r="F138" s="2"/>
      <c r="G138" s="2"/>
      <c r="H138" s="24"/>
      <c r="I138" s="7"/>
      <c r="J138" s="24"/>
      <c r="K138" s="7"/>
      <c r="L138" s="24"/>
      <c r="M138" s="7"/>
      <c r="N138" s="25"/>
    </row>
    <row r="139" spans="1:14" ht="14.65" thickBot="1" x14ac:dyDescent="0.5">
      <c r="A139" s="2"/>
      <c r="B139" s="2"/>
      <c r="C139" s="2"/>
      <c r="D139" s="2" t="s">
        <v>275</v>
      </c>
      <c r="E139" s="2"/>
      <c r="F139" s="2"/>
      <c r="G139" s="2"/>
      <c r="H139" s="26">
        <v>1734.53</v>
      </c>
      <c r="I139" s="7"/>
      <c r="J139" s="26">
        <v>213.9</v>
      </c>
      <c r="K139" s="7"/>
      <c r="L139" s="26">
        <f>ROUND((H139-J139),5)</f>
        <v>1520.63</v>
      </c>
      <c r="M139" s="7"/>
      <c r="N139" s="27">
        <f>ROUND(IF(H139=0, IF(J139=0, 0, SIGN(-J139)), IF(J139=0, SIGN(H139), (H139-J139)/ABS(J139))),5)</f>
        <v>7.10907</v>
      </c>
    </row>
    <row r="140" spans="1:14" x14ac:dyDescent="0.45">
      <c r="A140" s="2"/>
      <c r="B140" s="2"/>
      <c r="C140" s="2" t="s">
        <v>130</v>
      </c>
      <c r="D140" s="2"/>
      <c r="E140" s="2"/>
      <c r="F140" s="2"/>
      <c r="G140" s="2"/>
      <c r="H140" s="24">
        <f>ROUND(SUM(H138:H139),5)</f>
        <v>1734.53</v>
      </c>
      <c r="I140" s="7"/>
      <c r="J140" s="24">
        <f>ROUND(SUM(J138:J139),5)</f>
        <v>213.9</v>
      </c>
      <c r="K140" s="7"/>
      <c r="L140" s="24">
        <f>ROUND((H140-J140),5)</f>
        <v>1520.63</v>
      </c>
      <c r="M140" s="7"/>
      <c r="N140" s="25">
        <f>ROUND(IF(H140=0, IF(J140=0, 0, SIGN(-J140)), IF(J140=0, SIGN(H140), (H140-J140)/ABS(J140))),5)</f>
        <v>7.10907</v>
      </c>
    </row>
    <row r="141" spans="1:14" ht="29" customHeight="1" x14ac:dyDescent="0.45">
      <c r="A141" s="2"/>
      <c r="B141" s="2"/>
      <c r="C141" s="2" t="s">
        <v>131</v>
      </c>
      <c r="D141" s="2"/>
      <c r="E141" s="2"/>
      <c r="F141" s="2"/>
      <c r="G141" s="2"/>
      <c r="H141" s="24"/>
      <c r="I141" s="7"/>
      <c r="J141" s="24"/>
      <c r="K141" s="7"/>
      <c r="L141" s="24"/>
      <c r="M141" s="7"/>
      <c r="N141" s="25"/>
    </row>
    <row r="142" spans="1:14" x14ac:dyDescent="0.45">
      <c r="A142" s="2"/>
      <c r="B142" s="2"/>
      <c r="C142" s="2"/>
      <c r="D142" s="2" t="s">
        <v>274</v>
      </c>
      <c r="E142" s="2"/>
      <c r="F142" s="2"/>
      <c r="G142" s="2"/>
      <c r="H142" s="24"/>
      <c r="I142" s="7"/>
      <c r="J142" s="24"/>
      <c r="K142" s="7"/>
      <c r="L142" s="24"/>
      <c r="M142" s="7"/>
      <c r="N142" s="25"/>
    </row>
    <row r="143" spans="1:14" x14ac:dyDescent="0.45">
      <c r="A143" s="2"/>
      <c r="B143" s="2"/>
      <c r="C143" s="2"/>
      <c r="D143" s="2"/>
      <c r="E143" s="2" t="s">
        <v>132</v>
      </c>
      <c r="F143" s="2"/>
      <c r="G143" s="2"/>
      <c r="H143" s="24">
        <v>1609.53</v>
      </c>
      <c r="I143" s="7"/>
      <c r="J143" s="24">
        <v>0</v>
      </c>
      <c r="K143" s="7"/>
      <c r="L143" s="24">
        <f t="shared" ref="L143:L149" si="18">ROUND((H143-J143),5)</f>
        <v>1609.53</v>
      </c>
      <c r="M143" s="7"/>
      <c r="N143" s="25">
        <f t="shared" ref="N143:N149" si="19">ROUND(IF(H143=0, IF(J143=0, 0, SIGN(-J143)), IF(J143=0, SIGN(H143), (H143-J143)/ABS(J143))),5)</f>
        <v>1</v>
      </c>
    </row>
    <row r="144" spans="1:14" x14ac:dyDescent="0.45">
      <c r="A144" s="2"/>
      <c r="B144" s="2"/>
      <c r="C144" s="2"/>
      <c r="D144" s="2"/>
      <c r="E144" s="2" t="s">
        <v>251</v>
      </c>
      <c r="F144" s="2"/>
      <c r="G144" s="2"/>
      <c r="H144" s="24">
        <v>0</v>
      </c>
      <c r="I144" s="7"/>
      <c r="J144" s="24">
        <v>213.9</v>
      </c>
      <c r="K144" s="7"/>
      <c r="L144" s="24">
        <f t="shared" si="18"/>
        <v>-213.9</v>
      </c>
      <c r="M144" s="7"/>
      <c r="N144" s="25">
        <f t="shared" si="19"/>
        <v>-1</v>
      </c>
    </row>
    <row r="145" spans="1:14" ht="14.65" thickBot="1" x14ac:dyDescent="0.5">
      <c r="A145" s="2"/>
      <c r="B145" s="2"/>
      <c r="C145" s="2"/>
      <c r="D145" s="2"/>
      <c r="E145" s="2" t="s">
        <v>133</v>
      </c>
      <c r="F145" s="2"/>
      <c r="G145" s="2"/>
      <c r="H145" s="28">
        <v>125</v>
      </c>
      <c r="I145" s="7"/>
      <c r="J145" s="28">
        <v>0</v>
      </c>
      <c r="K145" s="7"/>
      <c r="L145" s="28">
        <f t="shared" si="18"/>
        <v>125</v>
      </c>
      <c r="M145" s="7"/>
      <c r="N145" s="29">
        <f t="shared" si="19"/>
        <v>1</v>
      </c>
    </row>
    <row r="146" spans="1:14" ht="14.65" thickBot="1" x14ac:dyDescent="0.5">
      <c r="A146" s="2"/>
      <c r="B146" s="2"/>
      <c r="C146" s="2"/>
      <c r="D146" s="2" t="s">
        <v>273</v>
      </c>
      <c r="E146" s="2"/>
      <c r="F146" s="2"/>
      <c r="G146" s="2"/>
      <c r="H146" s="32">
        <f>ROUND(SUM(H142:H145),5)</f>
        <v>1734.53</v>
      </c>
      <c r="I146" s="7"/>
      <c r="J146" s="32">
        <f>ROUND(SUM(J142:J145),5)</f>
        <v>213.9</v>
      </c>
      <c r="K146" s="7"/>
      <c r="L146" s="32">
        <f t="shared" si="18"/>
        <v>1520.63</v>
      </c>
      <c r="M146" s="7"/>
      <c r="N146" s="33">
        <f t="shared" si="19"/>
        <v>7.10907</v>
      </c>
    </row>
    <row r="147" spans="1:14" ht="29" customHeight="1" thickBot="1" x14ac:dyDescent="0.5">
      <c r="A147" s="2"/>
      <c r="B147" s="2"/>
      <c r="C147" s="2" t="s">
        <v>134</v>
      </c>
      <c r="D147" s="2"/>
      <c r="E147" s="2"/>
      <c r="F147" s="2"/>
      <c r="G147" s="2"/>
      <c r="H147" s="32">
        <f>ROUND(H141+H146,5)</f>
        <v>1734.53</v>
      </c>
      <c r="I147" s="7"/>
      <c r="J147" s="32">
        <f>ROUND(J141+J146,5)</f>
        <v>213.9</v>
      </c>
      <c r="K147" s="7"/>
      <c r="L147" s="32">
        <f t="shared" si="18"/>
        <v>1520.63</v>
      </c>
      <c r="M147" s="7"/>
      <c r="N147" s="33">
        <f t="shared" si="19"/>
        <v>7.10907</v>
      </c>
    </row>
    <row r="148" spans="1:14" ht="29" customHeight="1" thickBot="1" x14ac:dyDescent="0.5">
      <c r="A148" s="2"/>
      <c r="B148" s="2" t="s">
        <v>135</v>
      </c>
      <c r="C148" s="2"/>
      <c r="D148" s="2"/>
      <c r="E148" s="2"/>
      <c r="F148" s="2"/>
      <c r="G148" s="2"/>
      <c r="H148" s="32">
        <f>ROUND(H137+H140-H147,5)</f>
        <v>0</v>
      </c>
      <c r="I148" s="7"/>
      <c r="J148" s="32">
        <f>ROUND(J137+J140-J147,5)</f>
        <v>0</v>
      </c>
      <c r="K148" s="7"/>
      <c r="L148" s="32">
        <f t="shared" si="18"/>
        <v>0</v>
      </c>
      <c r="M148" s="7"/>
      <c r="N148" s="33">
        <f t="shared" si="19"/>
        <v>0</v>
      </c>
    </row>
    <row r="149" spans="1:14" s="13" customFormat="1" ht="29" customHeight="1" thickBot="1" x14ac:dyDescent="0.35">
      <c r="A149" s="2" t="s">
        <v>136</v>
      </c>
      <c r="B149" s="2"/>
      <c r="C149" s="2"/>
      <c r="D149" s="2"/>
      <c r="E149" s="2"/>
      <c r="F149" s="2"/>
      <c r="G149" s="2"/>
      <c r="H149" s="34">
        <f>ROUND(H136+H148,5)</f>
        <v>13770.48</v>
      </c>
      <c r="I149" s="2"/>
      <c r="J149" s="34">
        <f>ROUND(J136+J148,5)</f>
        <v>6273.32</v>
      </c>
      <c r="K149" s="2"/>
      <c r="L149" s="34">
        <f t="shared" si="18"/>
        <v>7497.16</v>
      </c>
      <c r="M149" s="2"/>
      <c r="N149" s="35">
        <f t="shared" si="19"/>
        <v>1.19509</v>
      </c>
    </row>
    <row r="150" spans="1:14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638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6386" r:id="rId4" name="HEADER"/>
      </mc:Fallback>
    </mc:AlternateContent>
    <mc:AlternateContent xmlns:mc="http://schemas.openxmlformats.org/markup-compatibility/2006">
      <mc:Choice Requires="x14">
        <control shapeId="1638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6385" r:id="rId6" name="FILTER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AF127"/>
  <sheetViews>
    <sheetView tabSelected="1" workbookViewId="0">
      <pane xSplit="7" ySplit="4" topLeftCell="H80" activePane="bottomRight" state="frozenSplit"/>
      <selection pane="topRight" activeCell="H1" sqref="H1"/>
      <selection pane="bottomLeft" activeCell="A5" sqref="A5"/>
      <selection pane="bottomRight" activeCell="G114" sqref="G114"/>
    </sheetView>
  </sheetViews>
  <sheetFormatPr defaultRowHeight="14.25" x14ac:dyDescent="0.45"/>
  <cols>
    <col min="1" max="6" width="2.9296875" style="20" customWidth="1"/>
    <col min="7" max="7" width="27.19921875" style="20" customWidth="1"/>
    <col min="8" max="8" width="5.73046875" style="21" bestFit="1" customWidth="1"/>
    <col min="9" max="9" width="2.19921875" style="21" customWidth="1"/>
    <col min="10" max="10" width="5.73046875" style="21" bestFit="1" customWidth="1"/>
    <col min="11" max="11" width="2.19921875" style="21" customWidth="1"/>
    <col min="12" max="12" width="5.73046875" style="21" bestFit="1" customWidth="1"/>
    <col min="13" max="13" width="2.19921875" style="21" customWidth="1"/>
    <col min="14" max="14" width="5.73046875" style="21" bestFit="1" customWidth="1"/>
    <col min="15" max="15" width="2.19921875" style="21" customWidth="1"/>
    <col min="16" max="16" width="5.73046875" style="21" bestFit="1" customWidth="1"/>
    <col min="17" max="17" width="2.19921875" style="21" customWidth="1"/>
    <col min="18" max="18" width="5.73046875" style="21" bestFit="1" customWidth="1"/>
    <col min="19" max="19" width="2.19921875" style="21" customWidth="1"/>
    <col min="20" max="20" width="5.73046875" style="21" bestFit="1" customWidth="1"/>
    <col min="21" max="21" width="2.19921875" style="21" customWidth="1"/>
    <col min="22" max="22" width="5.73046875" style="21" bestFit="1" customWidth="1"/>
    <col min="23" max="23" width="2.19921875" style="21" customWidth="1"/>
    <col min="24" max="24" width="5.73046875" style="21" bestFit="1" customWidth="1"/>
    <col min="25" max="25" width="2.19921875" style="21" customWidth="1"/>
    <col min="26" max="26" width="6.19921875" style="21" bestFit="1" customWidth="1"/>
    <col min="27" max="27" width="2.19921875" style="21" customWidth="1"/>
    <col min="28" max="28" width="5.73046875" style="21" bestFit="1" customWidth="1"/>
    <col min="29" max="29" width="2.19921875" style="21" customWidth="1"/>
    <col min="30" max="30" width="5.73046875" style="21" bestFit="1" customWidth="1"/>
    <col min="31" max="31" width="2.19921875" style="21" customWidth="1"/>
    <col min="32" max="32" width="10.33203125" style="21" bestFit="1" customWidth="1"/>
  </cols>
  <sheetData>
    <row r="1" spans="1:32" ht="15.4" x14ac:dyDescent="0.45">
      <c r="A1" s="3" t="s">
        <v>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4" t="s">
        <v>0</v>
      </c>
    </row>
    <row r="2" spans="1:32" ht="17.649999999999999" x14ac:dyDescent="0.5">
      <c r="A2" s="4" t="s">
        <v>2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5">
        <v>43740</v>
      </c>
    </row>
    <row r="3" spans="1:32" x14ac:dyDescent="0.45">
      <c r="A3" s="5" t="s">
        <v>4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4" t="s">
        <v>3</v>
      </c>
    </row>
    <row r="4" spans="1:32" s="19" customFormat="1" ht="14.65" thickBot="1" x14ac:dyDescent="0.5">
      <c r="A4" s="16"/>
      <c r="B4" s="16"/>
      <c r="C4" s="16"/>
      <c r="D4" s="16"/>
      <c r="E4" s="16"/>
      <c r="F4" s="16"/>
      <c r="G4" s="16"/>
      <c r="H4" s="17" t="s">
        <v>5</v>
      </c>
      <c r="I4" s="18"/>
      <c r="J4" s="17" t="s">
        <v>6</v>
      </c>
      <c r="K4" s="18"/>
      <c r="L4" s="17" t="s">
        <v>7</v>
      </c>
      <c r="M4" s="18"/>
      <c r="N4" s="17" t="s">
        <v>8</v>
      </c>
      <c r="O4" s="18"/>
      <c r="P4" s="17" t="s">
        <v>9</v>
      </c>
      <c r="Q4" s="18"/>
      <c r="R4" s="17" t="s">
        <v>10</v>
      </c>
      <c r="S4" s="18"/>
      <c r="T4" s="17" t="s">
        <v>11</v>
      </c>
      <c r="U4" s="18"/>
      <c r="V4" s="17" t="s">
        <v>12</v>
      </c>
      <c r="W4" s="18"/>
      <c r="X4" s="17" t="s">
        <v>13</v>
      </c>
      <c r="Y4" s="18"/>
      <c r="Z4" s="17" t="s">
        <v>14</v>
      </c>
      <c r="AA4" s="18"/>
      <c r="AB4" s="17" t="s">
        <v>15</v>
      </c>
      <c r="AC4" s="18"/>
      <c r="AD4" s="17" t="s">
        <v>16</v>
      </c>
      <c r="AE4" s="18"/>
      <c r="AF4" s="17" t="s">
        <v>17</v>
      </c>
    </row>
    <row r="5" spans="1:32" ht="14.65" thickTop="1" x14ac:dyDescent="0.45">
      <c r="A5" s="2"/>
      <c r="B5" s="2" t="s">
        <v>18</v>
      </c>
      <c r="C5" s="2"/>
      <c r="D5" s="2"/>
      <c r="E5" s="2"/>
      <c r="F5" s="2"/>
      <c r="G5" s="2"/>
      <c r="H5" s="6"/>
      <c r="I5" s="7"/>
      <c r="J5" s="6"/>
      <c r="K5" s="7"/>
      <c r="L5" s="6"/>
      <c r="M5" s="7"/>
      <c r="N5" s="6"/>
      <c r="O5" s="7"/>
      <c r="P5" s="6"/>
      <c r="Q5" s="7"/>
      <c r="R5" s="6"/>
      <c r="S5" s="7"/>
      <c r="T5" s="6"/>
      <c r="U5" s="7"/>
      <c r="V5" s="6"/>
      <c r="W5" s="7"/>
      <c r="X5" s="6"/>
      <c r="Y5" s="7"/>
      <c r="Z5" s="6"/>
      <c r="AA5" s="7"/>
      <c r="AB5" s="6"/>
      <c r="AC5" s="7"/>
      <c r="AD5" s="6"/>
      <c r="AE5" s="7"/>
      <c r="AF5" s="6"/>
    </row>
    <row r="6" spans="1:32" x14ac:dyDescent="0.45">
      <c r="A6" s="2"/>
      <c r="B6" s="2"/>
      <c r="C6" s="2"/>
      <c r="D6" s="2" t="s">
        <v>19</v>
      </c>
      <c r="E6" s="2"/>
      <c r="F6" s="2"/>
      <c r="G6" s="2"/>
      <c r="H6" s="6"/>
      <c r="I6" s="7"/>
      <c r="J6" s="6"/>
      <c r="K6" s="7"/>
      <c r="L6" s="6"/>
      <c r="M6" s="7"/>
      <c r="N6" s="6"/>
      <c r="O6" s="7"/>
      <c r="P6" s="6"/>
      <c r="Q6" s="7"/>
      <c r="R6" s="6"/>
      <c r="S6" s="7"/>
      <c r="T6" s="6"/>
      <c r="U6" s="7"/>
      <c r="V6" s="6"/>
      <c r="W6" s="7"/>
      <c r="X6" s="6"/>
      <c r="Y6" s="7"/>
      <c r="Z6" s="6"/>
      <c r="AA6" s="7"/>
      <c r="AB6" s="6"/>
      <c r="AC6" s="7"/>
      <c r="AD6" s="6"/>
      <c r="AE6" s="7"/>
      <c r="AF6" s="6"/>
    </row>
    <row r="7" spans="1:32" x14ac:dyDescent="0.45">
      <c r="A7" s="2"/>
      <c r="B7" s="2"/>
      <c r="C7" s="2"/>
      <c r="D7" s="2"/>
      <c r="E7" s="2" t="s">
        <v>20</v>
      </c>
      <c r="F7" s="2"/>
      <c r="G7" s="2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  <c r="V7" s="6"/>
      <c r="W7" s="7"/>
      <c r="X7" s="6"/>
      <c r="Y7" s="7"/>
      <c r="Z7" s="6"/>
      <c r="AA7" s="7"/>
      <c r="AB7" s="6"/>
      <c r="AC7" s="7"/>
      <c r="AD7" s="6"/>
      <c r="AE7" s="7"/>
      <c r="AF7" s="6"/>
    </row>
    <row r="8" spans="1:32" ht="14.65" thickBot="1" x14ac:dyDescent="0.5">
      <c r="A8" s="2"/>
      <c r="B8" s="2"/>
      <c r="C8" s="2"/>
      <c r="D8" s="2"/>
      <c r="E8" s="2"/>
      <c r="F8" s="2" t="s">
        <v>21</v>
      </c>
      <c r="G8" s="2"/>
      <c r="H8" s="8">
        <v>5952</v>
      </c>
      <c r="I8" s="7"/>
      <c r="J8" s="8">
        <v>6291</v>
      </c>
      <c r="K8" s="7"/>
      <c r="L8" s="8">
        <v>6381</v>
      </c>
      <c r="M8" s="7"/>
      <c r="N8" s="8">
        <v>6417</v>
      </c>
      <c r="O8" s="7"/>
      <c r="P8" s="8">
        <v>6417</v>
      </c>
      <c r="Q8" s="7"/>
      <c r="R8" s="8">
        <v>6431</v>
      </c>
      <c r="S8" s="7"/>
      <c r="T8" s="8">
        <v>6431</v>
      </c>
      <c r="U8" s="7"/>
      <c r="V8" s="8">
        <v>6880</v>
      </c>
      <c r="W8" s="7"/>
      <c r="X8" s="8">
        <v>6443</v>
      </c>
      <c r="Y8" s="7"/>
      <c r="Z8" s="8">
        <v>6443</v>
      </c>
      <c r="AA8" s="7"/>
      <c r="AB8" s="8">
        <v>6453</v>
      </c>
      <c r="AC8" s="7"/>
      <c r="AD8" s="8">
        <v>6285</v>
      </c>
      <c r="AE8" s="7"/>
      <c r="AF8" s="8">
        <f>ROUND(SUM(H8:AD8),5)</f>
        <v>76824</v>
      </c>
    </row>
    <row r="9" spans="1:32" x14ac:dyDescent="0.45">
      <c r="A9" s="2"/>
      <c r="B9" s="2"/>
      <c r="C9" s="2"/>
      <c r="D9" s="2"/>
      <c r="E9" s="2" t="s">
        <v>22</v>
      </c>
      <c r="F9" s="2"/>
      <c r="G9" s="2"/>
      <c r="H9" s="6">
        <f>ROUND(SUM(H7:H8),5)</f>
        <v>5952</v>
      </c>
      <c r="I9" s="7"/>
      <c r="J9" s="6">
        <f>ROUND(SUM(J7:J8),5)</f>
        <v>6291</v>
      </c>
      <c r="K9" s="7"/>
      <c r="L9" s="6">
        <f>ROUND(SUM(L7:L8),5)</f>
        <v>6381</v>
      </c>
      <c r="M9" s="7"/>
      <c r="N9" s="6">
        <f>ROUND(SUM(N7:N8),5)</f>
        <v>6417</v>
      </c>
      <c r="O9" s="7"/>
      <c r="P9" s="6">
        <f>ROUND(SUM(P7:P8),5)</f>
        <v>6417</v>
      </c>
      <c r="Q9" s="7"/>
      <c r="R9" s="6">
        <f>ROUND(SUM(R7:R8),5)</f>
        <v>6431</v>
      </c>
      <c r="S9" s="7"/>
      <c r="T9" s="6">
        <f>ROUND(SUM(T7:T8),5)</f>
        <v>6431</v>
      </c>
      <c r="U9" s="7"/>
      <c r="V9" s="6">
        <f>ROUND(SUM(V7:V8),5)</f>
        <v>6880</v>
      </c>
      <c r="W9" s="7"/>
      <c r="X9" s="6">
        <f>ROUND(SUM(X7:X8),5)</f>
        <v>6443</v>
      </c>
      <c r="Y9" s="7"/>
      <c r="Z9" s="6">
        <f>ROUND(SUM(Z7:Z8),5)</f>
        <v>6443</v>
      </c>
      <c r="AA9" s="7"/>
      <c r="AB9" s="6">
        <f>ROUND(SUM(AB7:AB8),5)</f>
        <v>6453</v>
      </c>
      <c r="AC9" s="7"/>
      <c r="AD9" s="6">
        <f>ROUND(SUM(AD7:AD8),5)</f>
        <v>6285</v>
      </c>
      <c r="AE9" s="7"/>
      <c r="AF9" s="6">
        <f>ROUND(SUM(H9:AD9),5)</f>
        <v>76824</v>
      </c>
    </row>
    <row r="10" spans="1:32" ht="29" customHeight="1" x14ac:dyDescent="0.45">
      <c r="A10" s="2"/>
      <c r="B10" s="2"/>
      <c r="C10" s="2"/>
      <c r="D10" s="2"/>
      <c r="E10" s="2" t="s">
        <v>23</v>
      </c>
      <c r="F10" s="2"/>
      <c r="G10" s="2"/>
      <c r="H10" s="6">
        <v>0</v>
      </c>
      <c r="I10" s="7"/>
      <c r="J10" s="6">
        <v>0</v>
      </c>
      <c r="K10" s="7"/>
      <c r="L10" s="6">
        <v>0</v>
      </c>
      <c r="M10" s="7"/>
      <c r="N10" s="6">
        <v>0</v>
      </c>
      <c r="O10" s="7"/>
      <c r="P10" s="6">
        <v>0</v>
      </c>
      <c r="Q10" s="7"/>
      <c r="R10" s="6">
        <v>0</v>
      </c>
      <c r="S10" s="7"/>
      <c r="T10" s="6">
        <v>0</v>
      </c>
      <c r="U10" s="7"/>
      <c r="V10" s="6">
        <v>0</v>
      </c>
      <c r="W10" s="7"/>
      <c r="X10" s="6">
        <v>0</v>
      </c>
      <c r="Y10" s="7"/>
      <c r="Z10" s="6">
        <v>0</v>
      </c>
      <c r="AA10" s="7"/>
      <c r="AB10" s="6">
        <v>119</v>
      </c>
      <c r="AC10" s="7"/>
      <c r="AD10" s="6">
        <v>0</v>
      </c>
      <c r="AE10" s="7"/>
      <c r="AF10" s="6">
        <f>ROUND(SUM(H10:AD10),5)</f>
        <v>119</v>
      </c>
    </row>
    <row r="11" spans="1:32" x14ac:dyDescent="0.45">
      <c r="A11" s="2"/>
      <c r="B11" s="2"/>
      <c r="C11" s="2"/>
      <c r="D11" s="2"/>
      <c r="E11" s="2" t="s">
        <v>24</v>
      </c>
      <c r="F11" s="2"/>
      <c r="G11" s="2"/>
      <c r="H11" s="6">
        <v>16905</v>
      </c>
      <c r="I11" s="7"/>
      <c r="J11" s="6">
        <v>0</v>
      </c>
      <c r="K11" s="7"/>
      <c r="L11" s="6">
        <v>345</v>
      </c>
      <c r="M11" s="7"/>
      <c r="N11" s="6">
        <v>1210</v>
      </c>
      <c r="O11" s="7"/>
      <c r="P11" s="6">
        <v>1035</v>
      </c>
      <c r="Q11" s="7"/>
      <c r="R11" s="6">
        <v>345</v>
      </c>
      <c r="S11" s="7"/>
      <c r="T11" s="6">
        <v>2875</v>
      </c>
      <c r="U11" s="7"/>
      <c r="V11" s="6">
        <v>805</v>
      </c>
      <c r="W11" s="7"/>
      <c r="X11" s="6">
        <v>460</v>
      </c>
      <c r="Y11" s="7"/>
      <c r="Z11" s="6">
        <v>115</v>
      </c>
      <c r="AA11" s="7"/>
      <c r="AB11" s="6">
        <v>920</v>
      </c>
      <c r="AC11" s="7"/>
      <c r="AD11" s="6">
        <v>460</v>
      </c>
      <c r="AE11" s="7"/>
      <c r="AF11" s="6">
        <f>ROUND(SUM(H11:AD11),5)</f>
        <v>25475</v>
      </c>
    </row>
    <row r="12" spans="1:32" x14ac:dyDescent="0.45">
      <c r="A12" s="2"/>
      <c r="B12" s="2"/>
      <c r="C12" s="2"/>
      <c r="D12" s="2"/>
      <c r="E12" s="2" t="s">
        <v>25</v>
      </c>
      <c r="F12" s="2"/>
      <c r="G12" s="2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6"/>
      <c r="AA12" s="7"/>
      <c r="AB12" s="6"/>
      <c r="AC12" s="7"/>
      <c r="AD12" s="6"/>
      <c r="AE12" s="7"/>
      <c r="AF12" s="6"/>
    </row>
    <row r="13" spans="1:32" x14ac:dyDescent="0.45">
      <c r="A13" s="2"/>
      <c r="B13" s="2"/>
      <c r="C13" s="2"/>
      <c r="D13" s="2"/>
      <c r="E13" s="2"/>
      <c r="F13" s="2" t="s">
        <v>26</v>
      </c>
      <c r="G13" s="2"/>
      <c r="H13" s="6">
        <v>184</v>
      </c>
      <c r="I13" s="7"/>
      <c r="J13" s="6">
        <v>2011</v>
      </c>
      <c r="K13" s="7"/>
      <c r="L13" s="6">
        <v>321</v>
      </c>
      <c r="M13" s="7"/>
      <c r="N13" s="6">
        <v>223</v>
      </c>
      <c r="O13" s="7"/>
      <c r="P13" s="6">
        <v>2259</v>
      </c>
      <c r="Q13" s="7"/>
      <c r="R13" s="6">
        <v>0</v>
      </c>
      <c r="S13" s="7"/>
      <c r="T13" s="6">
        <v>108</v>
      </c>
      <c r="U13" s="7"/>
      <c r="V13" s="6">
        <v>1886</v>
      </c>
      <c r="W13" s="7"/>
      <c r="X13" s="6">
        <v>160</v>
      </c>
      <c r="Y13" s="7"/>
      <c r="Z13" s="6">
        <v>444</v>
      </c>
      <c r="AA13" s="7"/>
      <c r="AB13" s="6">
        <v>1838</v>
      </c>
      <c r="AC13" s="7"/>
      <c r="AD13" s="6">
        <v>55</v>
      </c>
      <c r="AE13" s="7"/>
      <c r="AF13" s="6">
        <f t="shared" ref="AF13:AF19" si="0">ROUND(SUM(H13:AD13),5)</f>
        <v>9489</v>
      </c>
    </row>
    <row r="14" spans="1:32" x14ac:dyDescent="0.45">
      <c r="A14" s="2"/>
      <c r="B14" s="2"/>
      <c r="C14" s="2"/>
      <c r="D14" s="2"/>
      <c r="E14" s="2"/>
      <c r="F14" s="2" t="s">
        <v>27</v>
      </c>
      <c r="G14" s="2"/>
      <c r="H14" s="6">
        <v>0</v>
      </c>
      <c r="I14" s="7"/>
      <c r="J14" s="6">
        <v>200</v>
      </c>
      <c r="K14" s="7"/>
      <c r="L14" s="6">
        <v>0</v>
      </c>
      <c r="M14" s="7"/>
      <c r="N14" s="6">
        <v>0</v>
      </c>
      <c r="O14" s="7"/>
      <c r="P14" s="6">
        <v>0</v>
      </c>
      <c r="Q14" s="7"/>
      <c r="R14" s="6">
        <v>0</v>
      </c>
      <c r="S14" s="7"/>
      <c r="T14" s="6">
        <v>0</v>
      </c>
      <c r="U14" s="7"/>
      <c r="V14" s="6">
        <v>0</v>
      </c>
      <c r="W14" s="7"/>
      <c r="X14" s="6">
        <v>0</v>
      </c>
      <c r="Y14" s="7"/>
      <c r="Z14" s="6">
        <v>0</v>
      </c>
      <c r="AA14" s="7"/>
      <c r="AB14" s="6">
        <v>0</v>
      </c>
      <c r="AC14" s="7"/>
      <c r="AD14" s="6">
        <v>0</v>
      </c>
      <c r="AE14" s="7"/>
      <c r="AF14" s="6">
        <f t="shared" si="0"/>
        <v>200</v>
      </c>
    </row>
    <row r="15" spans="1:32" x14ac:dyDescent="0.45">
      <c r="A15" s="2"/>
      <c r="B15" s="2"/>
      <c r="C15" s="2"/>
      <c r="D15" s="2"/>
      <c r="E15" s="2"/>
      <c r="F15" s="2" t="s">
        <v>28</v>
      </c>
      <c r="G15" s="2"/>
      <c r="H15" s="6">
        <v>0</v>
      </c>
      <c r="I15" s="7"/>
      <c r="J15" s="6">
        <v>0</v>
      </c>
      <c r="K15" s="7"/>
      <c r="L15" s="6">
        <v>0</v>
      </c>
      <c r="M15" s="7"/>
      <c r="N15" s="6">
        <v>0</v>
      </c>
      <c r="O15" s="7"/>
      <c r="P15" s="6">
        <v>0</v>
      </c>
      <c r="Q15" s="7"/>
      <c r="R15" s="6">
        <v>0</v>
      </c>
      <c r="S15" s="7"/>
      <c r="T15" s="6">
        <v>0</v>
      </c>
      <c r="U15" s="7"/>
      <c r="V15" s="6">
        <v>0</v>
      </c>
      <c r="W15" s="7"/>
      <c r="X15" s="6">
        <v>0</v>
      </c>
      <c r="Y15" s="7"/>
      <c r="Z15" s="6">
        <v>0</v>
      </c>
      <c r="AA15" s="7"/>
      <c r="AB15" s="6">
        <v>0</v>
      </c>
      <c r="AC15" s="7"/>
      <c r="AD15" s="6">
        <v>0</v>
      </c>
      <c r="AE15" s="7"/>
      <c r="AF15" s="6">
        <f t="shared" si="0"/>
        <v>0</v>
      </c>
    </row>
    <row r="16" spans="1:32" x14ac:dyDescent="0.45">
      <c r="A16" s="2"/>
      <c r="B16" s="2"/>
      <c r="C16" s="2"/>
      <c r="D16" s="2"/>
      <c r="E16" s="2"/>
      <c r="F16" s="2" t="s">
        <v>29</v>
      </c>
      <c r="G16" s="2"/>
      <c r="H16" s="6">
        <v>0</v>
      </c>
      <c r="I16" s="7"/>
      <c r="J16" s="6">
        <v>1150</v>
      </c>
      <c r="K16" s="7"/>
      <c r="L16" s="6">
        <v>1675</v>
      </c>
      <c r="M16" s="7"/>
      <c r="N16" s="6">
        <v>2205</v>
      </c>
      <c r="O16" s="7"/>
      <c r="P16" s="6">
        <v>855</v>
      </c>
      <c r="Q16" s="7"/>
      <c r="R16" s="6">
        <v>0</v>
      </c>
      <c r="S16" s="7"/>
      <c r="T16" s="6">
        <v>150</v>
      </c>
      <c r="U16" s="7"/>
      <c r="V16" s="6">
        <v>0</v>
      </c>
      <c r="W16" s="7"/>
      <c r="X16" s="6">
        <v>0</v>
      </c>
      <c r="Y16" s="7"/>
      <c r="Z16" s="6">
        <v>0</v>
      </c>
      <c r="AA16" s="7"/>
      <c r="AB16" s="6">
        <v>0</v>
      </c>
      <c r="AC16" s="7"/>
      <c r="AD16" s="6">
        <v>0</v>
      </c>
      <c r="AE16" s="7"/>
      <c r="AF16" s="6">
        <f t="shared" si="0"/>
        <v>6035</v>
      </c>
    </row>
    <row r="17" spans="1:32" x14ac:dyDescent="0.45">
      <c r="A17" s="2"/>
      <c r="B17" s="2"/>
      <c r="C17" s="2"/>
      <c r="D17" s="2"/>
      <c r="E17" s="2"/>
      <c r="F17" s="2" t="s">
        <v>30</v>
      </c>
      <c r="G17" s="2"/>
      <c r="H17" s="6">
        <v>245</v>
      </c>
      <c r="I17" s="7"/>
      <c r="J17" s="6">
        <v>290</v>
      </c>
      <c r="K17" s="7"/>
      <c r="L17" s="6">
        <v>120</v>
      </c>
      <c r="M17" s="7"/>
      <c r="N17" s="6">
        <v>325</v>
      </c>
      <c r="O17" s="7"/>
      <c r="P17" s="6">
        <v>466</v>
      </c>
      <c r="Q17" s="7"/>
      <c r="R17" s="6">
        <v>132</v>
      </c>
      <c r="S17" s="7"/>
      <c r="T17" s="6">
        <v>685</v>
      </c>
      <c r="U17" s="7"/>
      <c r="V17" s="6">
        <v>188</v>
      </c>
      <c r="W17" s="7"/>
      <c r="X17" s="6">
        <v>332</v>
      </c>
      <c r="Y17" s="7"/>
      <c r="Z17" s="6">
        <v>225</v>
      </c>
      <c r="AA17" s="7"/>
      <c r="AB17" s="6">
        <v>299</v>
      </c>
      <c r="AC17" s="7"/>
      <c r="AD17" s="6">
        <v>118</v>
      </c>
      <c r="AE17" s="7"/>
      <c r="AF17" s="6">
        <f t="shared" si="0"/>
        <v>3425</v>
      </c>
    </row>
    <row r="18" spans="1:32" ht="14.65" thickBot="1" x14ac:dyDescent="0.5">
      <c r="A18" s="2"/>
      <c r="B18" s="2"/>
      <c r="C18" s="2"/>
      <c r="D18" s="2"/>
      <c r="E18" s="2"/>
      <c r="F18" s="2" t="s">
        <v>31</v>
      </c>
      <c r="G18" s="2"/>
      <c r="H18" s="8">
        <v>0</v>
      </c>
      <c r="I18" s="7"/>
      <c r="J18" s="8">
        <v>75</v>
      </c>
      <c r="K18" s="7"/>
      <c r="L18" s="8">
        <v>125</v>
      </c>
      <c r="M18" s="7"/>
      <c r="N18" s="8">
        <v>375</v>
      </c>
      <c r="O18" s="7"/>
      <c r="P18" s="8">
        <v>0</v>
      </c>
      <c r="Q18" s="7"/>
      <c r="R18" s="8">
        <v>0</v>
      </c>
      <c r="S18" s="7"/>
      <c r="T18" s="8">
        <v>0</v>
      </c>
      <c r="U18" s="7"/>
      <c r="V18" s="8">
        <v>0</v>
      </c>
      <c r="W18" s="7"/>
      <c r="X18" s="8">
        <v>0</v>
      </c>
      <c r="Y18" s="7"/>
      <c r="Z18" s="8">
        <v>0</v>
      </c>
      <c r="AA18" s="7"/>
      <c r="AB18" s="8">
        <v>0</v>
      </c>
      <c r="AC18" s="7"/>
      <c r="AD18" s="8">
        <v>0</v>
      </c>
      <c r="AE18" s="7"/>
      <c r="AF18" s="8">
        <f t="shared" si="0"/>
        <v>575</v>
      </c>
    </row>
    <row r="19" spans="1:32" x14ac:dyDescent="0.45">
      <c r="A19" s="2"/>
      <c r="B19" s="2"/>
      <c r="C19" s="2"/>
      <c r="D19" s="2"/>
      <c r="E19" s="2" t="s">
        <v>32</v>
      </c>
      <c r="F19" s="2"/>
      <c r="G19" s="2"/>
      <c r="H19" s="6">
        <f>ROUND(SUM(H12:H18),5)</f>
        <v>429</v>
      </c>
      <c r="I19" s="7"/>
      <c r="J19" s="6">
        <f>ROUND(SUM(J12:J18),5)</f>
        <v>3726</v>
      </c>
      <c r="K19" s="7"/>
      <c r="L19" s="6">
        <f>ROUND(SUM(L12:L18),5)</f>
        <v>2241</v>
      </c>
      <c r="M19" s="7"/>
      <c r="N19" s="6">
        <f>ROUND(SUM(N12:N18),5)</f>
        <v>3128</v>
      </c>
      <c r="O19" s="7"/>
      <c r="P19" s="6">
        <f>ROUND(SUM(P12:P18),5)</f>
        <v>3580</v>
      </c>
      <c r="Q19" s="7"/>
      <c r="R19" s="6">
        <f>ROUND(SUM(R12:R18),5)</f>
        <v>132</v>
      </c>
      <c r="S19" s="7"/>
      <c r="T19" s="6">
        <f>ROUND(SUM(T12:T18),5)</f>
        <v>943</v>
      </c>
      <c r="U19" s="7"/>
      <c r="V19" s="6">
        <f>ROUND(SUM(V12:V18),5)</f>
        <v>2074</v>
      </c>
      <c r="W19" s="7"/>
      <c r="X19" s="6">
        <f>ROUND(SUM(X12:X18),5)</f>
        <v>492</v>
      </c>
      <c r="Y19" s="7"/>
      <c r="Z19" s="6">
        <f>ROUND(SUM(Z12:Z18),5)</f>
        <v>669</v>
      </c>
      <c r="AA19" s="7"/>
      <c r="AB19" s="6">
        <f>ROUND(SUM(AB12:AB18),5)</f>
        <v>2137</v>
      </c>
      <c r="AC19" s="7"/>
      <c r="AD19" s="6">
        <f>ROUND(SUM(AD12:AD18),5)</f>
        <v>173</v>
      </c>
      <c r="AE19" s="7"/>
      <c r="AF19" s="6">
        <f t="shared" si="0"/>
        <v>19724</v>
      </c>
    </row>
    <row r="20" spans="1:32" ht="29" customHeight="1" x14ac:dyDescent="0.45">
      <c r="A20" s="2"/>
      <c r="B20" s="2"/>
      <c r="C20" s="2"/>
      <c r="D20" s="2"/>
      <c r="E20" s="2" t="s">
        <v>33</v>
      </c>
      <c r="F20" s="2"/>
      <c r="G20" s="2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6"/>
      <c r="AA20" s="7"/>
      <c r="AB20" s="6"/>
      <c r="AC20" s="7"/>
      <c r="AD20" s="6"/>
      <c r="AE20" s="7"/>
      <c r="AF20" s="6"/>
    </row>
    <row r="21" spans="1:32" x14ac:dyDescent="0.45">
      <c r="A21" s="2"/>
      <c r="B21" s="2"/>
      <c r="C21" s="2"/>
      <c r="D21" s="2"/>
      <c r="E21" s="2"/>
      <c r="F21" s="2" t="s">
        <v>34</v>
      </c>
      <c r="G21" s="2"/>
      <c r="H21" s="6">
        <v>0</v>
      </c>
      <c r="I21" s="7"/>
      <c r="J21" s="6">
        <v>0</v>
      </c>
      <c r="K21" s="7"/>
      <c r="L21" s="6">
        <v>0</v>
      </c>
      <c r="M21" s="7"/>
      <c r="N21" s="6">
        <v>0</v>
      </c>
      <c r="O21" s="7"/>
      <c r="P21" s="6">
        <v>0</v>
      </c>
      <c r="Q21" s="7"/>
      <c r="R21" s="6">
        <v>2175</v>
      </c>
      <c r="S21" s="7"/>
      <c r="T21" s="6">
        <v>0</v>
      </c>
      <c r="U21" s="7"/>
      <c r="V21" s="6">
        <v>0</v>
      </c>
      <c r="W21" s="7"/>
      <c r="X21" s="6">
        <v>0</v>
      </c>
      <c r="Y21" s="7"/>
      <c r="Z21" s="6">
        <v>0</v>
      </c>
      <c r="AA21" s="7"/>
      <c r="AB21" s="6">
        <v>0</v>
      </c>
      <c r="AC21" s="7"/>
      <c r="AD21" s="6">
        <v>0</v>
      </c>
      <c r="AE21" s="7"/>
      <c r="AF21" s="6">
        <f>ROUND(SUM(H21:AD21),5)</f>
        <v>2175</v>
      </c>
    </row>
    <row r="22" spans="1:32" x14ac:dyDescent="0.45">
      <c r="A22" s="2"/>
      <c r="B22" s="2"/>
      <c r="C22" s="2"/>
      <c r="D22" s="2"/>
      <c r="E22" s="2"/>
      <c r="F22" s="2" t="s">
        <v>35</v>
      </c>
      <c r="G22" s="2"/>
      <c r="H22" s="6">
        <v>0</v>
      </c>
      <c r="I22" s="7"/>
      <c r="J22" s="6">
        <v>0</v>
      </c>
      <c r="K22" s="7"/>
      <c r="L22" s="6">
        <v>0</v>
      </c>
      <c r="M22" s="7"/>
      <c r="N22" s="6">
        <v>2</v>
      </c>
      <c r="O22" s="7"/>
      <c r="P22" s="6">
        <v>0</v>
      </c>
      <c r="Q22" s="7"/>
      <c r="R22" s="6">
        <v>0</v>
      </c>
      <c r="S22" s="7"/>
      <c r="T22" s="6">
        <v>0</v>
      </c>
      <c r="U22" s="7"/>
      <c r="V22" s="6">
        <v>0</v>
      </c>
      <c r="W22" s="7"/>
      <c r="X22" s="6">
        <v>0</v>
      </c>
      <c r="Y22" s="7"/>
      <c r="Z22" s="6">
        <v>0</v>
      </c>
      <c r="AA22" s="7"/>
      <c r="AB22" s="6">
        <v>14</v>
      </c>
      <c r="AC22" s="7"/>
      <c r="AD22" s="6">
        <v>0</v>
      </c>
      <c r="AE22" s="7"/>
      <c r="AF22" s="6">
        <f>ROUND(SUM(H22:AD22),5)</f>
        <v>16</v>
      </c>
    </row>
    <row r="23" spans="1:32" x14ac:dyDescent="0.45">
      <c r="A23" s="2"/>
      <c r="B23" s="2"/>
      <c r="C23" s="2"/>
      <c r="D23" s="2"/>
      <c r="E23" s="2"/>
      <c r="F23" s="2" t="s">
        <v>36</v>
      </c>
      <c r="G23" s="2"/>
      <c r="H23" s="6">
        <v>336</v>
      </c>
      <c r="I23" s="7"/>
      <c r="J23" s="6">
        <v>50</v>
      </c>
      <c r="K23" s="7"/>
      <c r="L23" s="6">
        <v>15</v>
      </c>
      <c r="M23" s="7"/>
      <c r="N23" s="6">
        <v>1005</v>
      </c>
      <c r="O23" s="7"/>
      <c r="P23" s="6">
        <v>0</v>
      </c>
      <c r="Q23" s="7"/>
      <c r="R23" s="6">
        <v>0</v>
      </c>
      <c r="S23" s="7"/>
      <c r="T23" s="6">
        <v>0</v>
      </c>
      <c r="U23" s="7"/>
      <c r="V23" s="6">
        <v>0</v>
      </c>
      <c r="W23" s="7"/>
      <c r="X23" s="6">
        <v>55</v>
      </c>
      <c r="Y23" s="7"/>
      <c r="Z23" s="6">
        <v>1006</v>
      </c>
      <c r="AA23" s="7"/>
      <c r="AB23" s="6">
        <v>50</v>
      </c>
      <c r="AC23" s="7"/>
      <c r="AD23" s="6">
        <v>0</v>
      </c>
      <c r="AE23" s="7"/>
      <c r="AF23" s="6">
        <f>ROUND(SUM(H23:AD23),5)</f>
        <v>2517</v>
      </c>
    </row>
    <row r="24" spans="1:32" ht="14.65" thickBot="1" x14ac:dyDescent="0.5">
      <c r="A24" s="2"/>
      <c r="B24" s="2"/>
      <c r="C24" s="2"/>
      <c r="D24" s="2"/>
      <c r="E24" s="2"/>
      <c r="F24" s="2" t="s">
        <v>37</v>
      </c>
      <c r="G24" s="2"/>
      <c r="H24" s="8">
        <v>72</v>
      </c>
      <c r="I24" s="7"/>
      <c r="J24" s="8">
        <v>16</v>
      </c>
      <c r="K24" s="7"/>
      <c r="L24" s="8">
        <v>61</v>
      </c>
      <c r="M24" s="7"/>
      <c r="N24" s="8">
        <v>97</v>
      </c>
      <c r="O24" s="7"/>
      <c r="P24" s="8">
        <v>34</v>
      </c>
      <c r="Q24" s="7"/>
      <c r="R24" s="8">
        <v>11</v>
      </c>
      <c r="S24" s="7"/>
      <c r="T24" s="8">
        <v>0</v>
      </c>
      <c r="U24" s="7"/>
      <c r="V24" s="8">
        <v>85</v>
      </c>
      <c r="W24" s="7"/>
      <c r="X24" s="8">
        <v>30</v>
      </c>
      <c r="Y24" s="7"/>
      <c r="Z24" s="8">
        <v>2</v>
      </c>
      <c r="AA24" s="7"/>
      <c r="AB24" s="8">
        <v>19</v>
      </c>
      <c r="AC24" s="7"/>
      <c r="AD24" s="8">
        <v>9</v>
      </c>
      <c r="AE24" s="7"/>
      <c r="AF24" s="8">
        <f>ROUND(SUM(H24:AD24),5)</f>
        <v>436</v>
      </c>
    </row>
    <row r="25" spans="1:32" x14ac:dyDescent="0.45">
      <c r="A25" s="2"/>
      <c r="B25" s="2"/>
      <c r="C25" s="2"/>
      <c r="D25" s="2"/>
      <c r="E25" s="2" t="s">
        <v>38</v>
      </c>
      <c r="F25" s="2"/>
      <c r="G25" s="2"/>
      <c r="H25" s="6">
        <f>ROUND(SUM(H20:H24),5)</f>
        <v>408</v>
      </c>
      <c r="I25" s="7"/>
      <c r="J25" s="6">
        <f>ROUND(SUM(J20:J24),5)</f>
        <v>66</v>
      </c>
      <c r="K25" s="7"/>
      <c r="L25" s="6">
        <f>ROUND(SUM(L20:L24),5)</f>
        <v>76</v>
      </c>
      <c r="M25" s="7"/>
      <c r="N25" s="6">
        <f>ROUND(SUM(N20:N24),5)</f>
        <v>1104</v>
      </c>
      <c r="O25" s="7"/>
      <c r="P25" s="6">
        <f>ROUND(SUM(P20:P24),5)</f>
        <v>34</v>
      </c>
      <c r="Q25" s="7"/>
      <c r="R25" s="6">
        <f>ROUND(SUM(R20:R24),5)</f>
        <v>2186</v>
      </c>
      <c r="S25" s="7"/>
      <c r="T25" s="6">
        <f>ROUND(SUM(T20:T24),5)</f>
        <v>0</v>
      </c>
      <c r="U25" s="7"/>
      <c r="V25" s="6">
        <f>ROUND(SUM(V20:V24),5)</f>
        <v>85</v>
      </c>
      <c r="W25" s="7"/>
      <c r="X25" s="6">
        <f>ROUND(SUM(X20:X24),5)</f>
        <v>85</v>
      </c>
      <c r="Y25" s="7"/>
      <c r="Z25" s="6">
        <f>ROUND(SUM(Z20:Z24),5)</f>
        <v>1008</v>
      </c>
      <c r="AA25" s="7"/>
      <c r="AB25" s="6">
        <f>ROUND(SUM(AB20:AB24),5)</f>
        <v>83</v>
      </c>
      <c r="AC25" s="7"/>
      <c r="AD25" s="6">
        <f>ROUND(SUM(AD20:AD24),5)</f>
        <v>9</v>
      </c>
      <c r="AE25" s="7"/>
      <c r="AF25" s="6">
        <f>ROUND(SUM(H25:AD25),5)</f>
        <v>5144</v>
      </c>
    </row>
    <row r="26" spans="1:32" ht="29" customHeight="1" x14ac:dyDescent="0.45">
      <c r="A26" s="2"/>
      <c r="B26" s="2"/>
      <c r="C26" s="2"/>
      <c r="D26" s="2"/>
      <c r="E26" s="2" t="s">
        <v>39</v>
      </c>
      <c r="F26" s="2"/>
      <c r="G26" s="2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6"/>
      <c r="AA26" s="7"/>
      <c r="AB26" s="6"/>
      <c r="AC26" s="7"/>
      <c r="AD26" s="6"/>
      <c r="AE26" s="7"/>
      <c r="AF26" s="6"/>
    </row>
    <row r="27" spans="1:32" x14ac:dyDescent="0.45">
      <c r="A27" s="2"/>
      <c r="B27" s="2"/>
      <c r="C27" s="2"/>
      <c r="D27" s="2"/>
      <c r="E27" s="2"/>
      <c r="F27" s="2" t="s">
        <v>40</v>
      </c>
      <c r="G27" s="2"/>
      <c r="H27" s="6">
        <v>0</v>
      </c>
      <c r="I27" s="7"/>
      <c r="J27" s="6">
        <v>235</v>
      </c>
      <c r="K27" s="7"/>
      <c r="L27" s="6">
        <v>145</v>
      </c>
      <c r="M27" s="7"/>
      <c r="N27" s="6">
        <v>30</v>
      </c>
      <c r="O27" s="7"/>
      <c r="P27" s="6">
        <v>20</v>
      </c>
      <c r="Q27" s="7"/>
      <c r="R27" s="6">
        <v>0</v>
      </c>
      <c r="S27" s="7"/>
      <c r="T27" s="6">
        <v>0</v>
      </c>
      <c r="U27" s="7"/>
      <c r="V27" s="6">
        <v>0</v>
      </c>
      <c r="W27" s="7"/>
      <c r="X27" s="6">
        <v>0</v>
      </c>
      <c r="Y27" s="7"/>
      <c r="Z27" s="6">
        <v>0</v>
      </c>
      <c r="AA27" s="7"/>
      <c r="AB27" s="6">
        <v>0</v>
      </c>
      <c r="AC27" s="7"/>
      <c r="AD27" s="6">
        <v>66</v>
      </c>
      <c r="AE27" s="7"/>
      <c r="AF27" s="6">
        <f t="shared" ref="AF27:AF33" si="1">ROUND(SUM(H27:AD27),5)</f>
        <v>496</v>
      </c>
    </row>
    <row r="28" spans="1:32" x14ac:dyDescent="0.45">
      <c r="A28" s="2"/>
      <c r="B28" s="2"/>
      <c r="C28" s="2"/>
      <c r="D28" s="2"/>
      <c r="E28" s="2"/>
      <c r="F28" s="2" t="s">
        <v>41</v>
      </c>
      <c r="G28" s="2"/>
      <c r="H28" s="6">
        <v>0</v>
      </c>
      <c r="I28" s="7"/>
      <c r="J28" s="6">
        <v>0</v>
      </c>
      <c r="K28" s="7"/>
      <c r="L28" s="6">
        <v>40</v>
      </c>
      <c r="M28" s="7"/>
      <c r="N28" s="6">
        <v>0</v>
      </c>
      <c r="O28" s="7"/>
      <c r="P28" s="6">
        <v>0</v>
      </c>
      <c r="Q28" s="7"/>
      <c r="R28" s="6">
        <v>0</v>
      </c>
      <c r="S28" s="7"/>
      <c r="T28" s="6">
        <v>0</v>
      </c>
      <c r="U28" s="7"/>
      <c r="V28" s="6">
        <v>0</v>
      </c>
      <c r="W28" s="7"/>
      <c r="X28" s="6">
        <v>0</v>
      </c>
      <c r="Y28" s="7"/>
      <c r="Z28" s="6">
        <v>0</v>
      </c>
      <c r="AA28" s="7"/>
      <c r="AB28" s="6">
        <v>0</v>
      </c>
      <c r="AC28" s="7"/>
      <c r="AD28" s="6">
        <v>0</v>
      </c>
      <c r="AE28" s="7"/>
      <c r="AF28" s="6">
        <f t="shared" si="1"/>
        <v>40</v>
      </c>
    </row>
    <row r="29" spans="1:32" x14ac:dyDescent="0.45">
      <c r="A29" s="2"/>
      <c r="B29" s="2"/>
      <c r="C29" s="2"/>
      <c r="D29" s="2"/>
      <c r="E29" s="2"/>
      <c r="F29" s="2" t="s">
        <v>42</v>
      </c>
      <c r="G29" s="2"/>
      <c r="H29" s="6">
        <v>0</v>
      </c>
      <c r="I29" s="7"/>
      <c r="J29" s="6">
        <v>0</v>
      </c>
      <c r="K29" s="7"/>
      <c r="L29" s="6">
        <v>18</v>
      </c>
      <c r="M29" s="7"/>
      <c r="N29" s="6">
        <v>215</v>
      </c>
      <c r="O29" s="7"/>
      <c r="P29" s="6">
        <v>54</v>
      </c>
      <c r="Q29" s="7"/>
      <c r="R29" s="6">
        <v>0</v>
      </c>
      <c r="S29" s="7"/>
      <c r="T29" s="6">
        <v>25</v>
      </c>
      <c r="U29" s="7"/>
      <c r="V29" s="6">
        <v>348</v>
      </c>
      <c r="W29" s="7"/>
      <c r="X29" s="6">
        <v>0</v>
      </c>
      <c r="Y29" s="7"/>
      <c r="Z29" s="6">
        <v>0</v>
      </c>
      <c r="AA29" s="7"/>
      <c r="AB29" s="6">
        <v>18</v>
      </c>
      <c r="AC29" s="7"/>
      <c r="AD29" s="6">
        <v>0</v>
      </c>
      <c r="AE29" s="7"/>
      <c r="AF29" s="6">
        <f t="shared" si="1"/>
        <v>678</v>
      </c>
    </row>
    <row r="30" spans="1:32" x14ac:dyDescent="0.45">
      <c r="A30" s="2"/>
      <c r="B30" s="2"/>
      <c r="C30" s="2"/>
      <c r="D30" s="2"/>
      <c r="E30" s="2"/>
      <c r="F30" s="2" t="s">
        <v>43</v>
      </c>
      <c r="G30" s="2"/>
      <c r="H30" s="6">
        <v>0</v>
      </c>
      <c r="I30" s="7"/>
      <c r="J30" s="6">
        <v>0</v>
      </c>
      <c r="K30" s="7"/>
      <c r="L30" s="6">
        <v>0</v>
      </c>
      <c r="M30" s="7"/>
      <c r="N30" s="6">
        <v>4</v>
      </c>
      <c r="O30" s="7"/>
      <c r="P30" s="6">
        <v>0</v>
      </c>
      <c r="Q30" s="7"/>
      <c r="R30" s="6">
        <v>15</v>
      </c>
      <c r="S30" s="7"/>
      <c r="T30" s="6">
        <v>21</v>
      </c>
      <c r="U30" s="7"/>
      <c r="V30" s="6">
        <v>0</v>
      </c>
      <c r="W30" s="7"/>
      <c r="X30" s="6">
        <v>4</v>
      </c>
      <c r="Y30" s="7"/>
      <c r="Z30" s="6">
        <v>24</v>
      </c>
      <c r="AA30" s="7"/>
      <c r="AB30" s="6">
        <v>14</v>
      </c>
      <c r="AC30" s="7"/>
      <c r="AD30" s="6">
        <v>4</v>
      </c>
      <c r="AE30" s="7"/>
      <c r="AF30" s="6">
        <f t="shared" si="1"/>
        <v>86</v>
      </c>
    </row>
    <row r="31" spans="1:32" x14ac:dyDescent="0.45">
      <c r="A31" s="2"/>
      <c r="B31" s="2"/>
      <c r="C31" s="2"/>
      <c r="D31" s="2"/>
      <c r="E31" s="2"/>
      <c r="F31" s="2" t="s">
        <v>44</v>
      </c>
      <c r="G31" s="2"/>
      <c r="H31" s="6">
        <v>150</v>
      </c>
      <c r="I31" s="7"/>
      <c r="J31" s="6">
        <v>30</v>
      </c>
      <c r="K31" s="7"/>
      <c r="L31" s="6">
        <v>0</v>
      </c>
      <c r="M31" s="7"/>
      <c r="N31" s="6">
        <v>155</v>
      </c>
      <c r="O31" s="7"/>
      <c r="P31" s="6">
        <v>10</v>
      </c>
      <c r="Q31" s="7"/>
      <c r="R31" s="6">
        <v>590</v>
      </c>
      <c r="S31" s="7"/>
      <c r="T31" s="6">
        <v>0</v>
      </c>
      <c r="U31" s="7"/>
      <c r="V31" s="6">
        <v>7</v>
      </c>
      <c r="W31" s="7"/>
      <c r="X31" s="6">
        <v>0</v>
      </c>
      <c r="Y31" s="7"/>
      <c r="Z31" s="6">
        <v>25</v>
      </c>
      <c r="AA31" s="7"/>
      <c r="AB31" s="6">
        <v>4</v>
      </c>
      <c r="AC31" s="7"/>
      <c r="AD31" s="6">
        <v>0</v>
      </c>
      <c r="AE31" s="7"/>
      <c r="AF31" s="6">
        <f t="shared" si="1"/>
        <v>971</v>
      </c>
    </row>
    <row r="32" spans="1:32" ht="14.65" thickBot="1" x14ac:dyDescent="0.5">
      <c r="A32" s="2"/>
      <c r="B32" s="2"/>
      <c r="C32" s="2"/>
      <c r="D32" s="2"/>
      <c r="E32" s="2"/>
      <c r="F32" s="2" t="s">
        <v>45</v>
      </c>
      <c r="G32" s="2"/>
      <c r="H32" s="8">
        <v>40</v>
      </c>
      <c r="I32" s="7"/>
      <c r="J32" s="8">
        <v>80</v>
      </c>
      <c r="K32" s="7"/>
      <c r="L32" s="8">
        <v>279</v>
      </c>
      <c r="M32" s="7"/>
      <c r="N32" s="8">
        <v>1255</v>
      </c>
      <c r="O32" s="7"/>
      <c r="P32" s="8">
        <v>0</v>
      </c>
      <c r="Q32" s="7"/>
      <c r="R32" s="8">
        <v>12</v>
      </c>
      <c r="S32" s="7"/>
      <c r="T32" s="8">
        <v>24</v>
      </c>
      <c r="U32" s="7"/>
      <c r="V32" s="8">
        <v>238</v>
      </c>
      <c r="W32" s="7"/>
      <c r="X32" s="8">
        <v>556</v>
      </c>
      <c r="Y32" s="7"/>
      <c r="Z32" s="8">
        <v>169</v>
      </c>
      <c r="AA32" s="7"/>
      <c r="AB32" s="8">
        <v>395</v>
      </c>
      <c r="AC32" s="7"/>
      <c r="AD32" s="8">
        <v>607</v>
      </c>
      <c r="AE32" s="7"/>
      <c r="AF32" s="8">
        <f t="shared" si="1"/>
        <v>3655</v>
      </c>
    </row>
    <row r="33" spans="1:32" x14ac:dyDescent="0.45">
      <c r="A33" s="2"/>
      <c r="B33" s="2"/>
      <c r="C33" s="2"/>
      <c r="D33" s="2"/>
      <c r="E33" s="2" t="s">
        <v>46</v>
      </c>
      <c r="F33" s="2"/>
      <c r="G33" s="2"/>
      <c r="H33" s="6">
        <f>ROUND(SUM(H26:H32),5)</f>
        <v>190</v>
      </c>
      <c r="I33" s="7"/>
      <c r="J33" s="6">
        <f>ROUND(SUM(J26:J32),5)</f>
        <v>345</v>
      </c>
      <c r="K33" s="7"/>
      <c r="L33" s="6">
        <f>ROUND(SUM(L26:L32),5)</f>
        <v>482</v>
      </c>
      <c r="M33" s="7"/>
      <c r="N33" s="6">
        <f>ROUND(SUM(N26:N32),5)</f>
        <v>1659</v>
      </c>
      <c r="O33" s="7"/>
      <c r="P33" s="6">
        <f>ROUND(SUM(P26:P32),5)</f>
        <v>84</v>
      </c>
      <c r="Q33" s="7"/>
      <c r="R33" s="6">
        <f>ROUND(SUM(R26:R32),5)</f>
        <v>617</v>
      </c>
      <c r="S33" s="7"/>
      <c r="T33" s="6">
        <f>ROUND(SUM(T26:T32),5)</f>
        <v>70</v>
      </c>
      <c r="U33" s="7"/>
      <c r="V33" s="6">
        <f>ROUND(SUM(V26:V32),5)</f>
        <v>593</v>
      </c>
      <c r="W33" s="7"/>
      <c r="X33" s="6">
        <f>ROUND(SUM(X26:X32),5)</f>
        <v>560</v>
      </c>
      <c r="Y33" s="7"/>
      <c r="Z33" s="6">
        <f>ROUND(SUM(Z26:Z32),5)</f>
        <v>218</v>
      </c>
      <c r="AA33" s="7"/>
      <c r="AB33" s="6">
        <f>ROUND(SUM(AB26:AB32),5)</f>
        <v>431</v>
      </c>
      <c r="AC33" s="7"/>
      <c r="AD33" s="6">
        <f>ROUND(SUM(AD26:AD32),5)</f>
        <v>677</v>
      </c>
      <c r="AE33" s="7"/>
      <c r="AF33" s="6">
        <f t="shared" si="1"/>
        <v>5926</v>
      </c>
    </row>
    <row r="34" spans="1:32" ht="29" customHeight="1" x14ac:dyDescent="0.45">
      <c r="A34" s="2"/>
      <c r="B34" s="2"/>
      <c r="C34" s="2"/>
      <c r="D34" s="2"/>
      <c r="E34" s="2" t="s">
        <v>47</v>
      </c>
      <c r="F34" s="2"/>
      <c r="G34" s="2"/>
      <c r="H34" s="6"/>
      <c r="I34" s="7"/>
      <c r="J34" s="6"/>
      <c r="K34" s="7"/>
      <c r="L34" s="6"/>
      <c r="M34" s="7"/>
      <c r="N34" s="6"/>
      <c r="O34" s="7"/>
      <c r="P34" s="6"/>
      <c r="Q34" s="7"/>
      <c r="R34" s="6"/>
      <c r="S34" s="7"/>
      <c r="T34" s="6"/>
      <c r="U34" s="7"/>
      <c r="V34" s="6"/>
      <c r="W34" s="7"/>
      <c r="X34" s="6"/>
      <c r="Y34" s="7"/>
      <c r="Z34" s="6"/>
      <c r="AA34" s="7"/>
      <c r="AB34" s="6"/>
      <c r="AC34" s="7"/>
      <c r="AD34" s="6"/>
      <c r="AE34" s="7"/>
      <c r="AF34" s="6"/>
    </row>
    <row r="35" spans="1:32" x14ac:dyDescent="0.45">
      <c r="A35" s="2"/>
      <c r="B35" s="2"/>
      <c r="C35" s="2"/>
      <c r="D35" s="2"/>
      <c r="E35" s="2"/>
      <c r="F35" s="2" t="s">
        <v>48</v>
      </c>
      <c r="G35" s="2"/>
      <c r="H35" s="6">
        <v>44</v>
      </c>
      <c r="I35" s="7"/>
      <c r="J35" s="6">
        <v>175</v>
      </c>
      <c r="K35" s="7"/>
      <c r="L35" s="6">
        <v>2350</v>
      </c>
      <c r="M35" s="7"/>
      <c r="N35" s="6">
        <v>1894</v>
      </c>
      <c r="O35" s="7"/>
      <c r="P35" s="6">
        <v>0</v>
      </c>
      <c r="Q35" s="7"/>
      <c r="R35" s="6">
        <v>0</v>
      </c>
      <c r="S35" s="7"/>
      <c r="T35" s="6">
        <v>0</v>
      </c>
      <c r="U35" s="7"/>
      <c r="V35" s="6">
        <v>0</v>
      </c>
      <c r="W35" s="7"/>
      <c r="X35" s="6">
        <v>0</v>
      </c>
      <c r="Y35" s="7"/>
      <c r="Z35" s="6">
        <v>0</v>
      </c>
      <c r="AA35" s="7"/>
      <c r="AB35" s="6">
        <v>0</v>
      </c>
      <c r="AC35" s="7"/>
      <c r="AD35" s="6">
        <v>0</v>
      </c>
      <c r="AE35" s="7"/>
      <c r="AF35" s="6">
        <f t="shared" ref="AF35:AF49" si="2">ROUND(SUM(H35:AD35),5)</f>
        <v>4463</v>
      </c>
    </row>
    <row r="36" spans="1:32" x14ac:dyDescent="0.45">
      <c r="A36" s="2"/>
      <c r="B36" s="2"/>
      <c r="C36" s="2"/>
      <c r="D36" s="2"/>
      <c r="E36" s="2"/>
      <c r="F36" s="2" t="s">
        <v>49</v>
      </c>
      <c r="G36" s="2"/>
      <c r="H36" s="6">
        <v>0</v>
      </c>
      <c r="I36" s="7"/>
      <c r="J36" s="6">
        <v>0</v>
      </c>
      <c r="K36" s="7"/>
      <c r="L36" s="6">
        <v>250</v>
      </c>
      <c r="M36" s="7"/>
      <c r="N36" s="6">
        <v>805</v>
      </c>
      <c r="O36" s="7"/>
      <c r="P36" s="6">
        <v>40</v>
      </c>
      <c r="Q36" s="7"/>
      <c r="R36" s="6">
        <v>0</v>
      </c>
      <c r="S36" s="7"/>
      <c r="T36" s="6">
        <v>0</v>
      </c>
      <c r="U36" s="7"/>
      <c r="V36" s="6">
        <v>0</v>
      </c>
      <c r="W36" s="7"/>
      <c r="X36" s="6">
        <v>0</v>
      </c>
      <c r="Y36" s="7"/>
      <c r="Z36" s="6">
        <v>0</v>
      </c>
      <c r="AA36" s="7"/>
      <c r="AB36" s="6">
        <v>0</v>
      </c>
      <c r="AC36" s="7"/>
      <c r="AD36" s="6">
        <v>0</v>
      </c>
      <c r="AE36" s="7"/>
      <c r="AF36" s="6">
        <f t="shared" si="2"/>
        <v>1095</v>
      </c>
    </row>
    <row r="37" spans="1:32" x14ac:dyDescent="0.45">
      <c r="A37" s="2"/>
      <c r="B37" s="2"/>
      <c r="C37" s="2"/>
      <c r="D37" s="2"/>
      <c r="E37" s="2"/>
      <c r="F37" s="2" t="s">
        <v>50</v>
      </c>
      <c r="G37" s="2"/>
      <c r="H37" s="6">
        <v>0</v>
      </c>
      <c r="I37" s="7"/>
      <c r="J37" s="6">
        <v>0</v>
      </c>
      <c r="K37" s="7"/>
      <c r="L37" s="6">
        <v>0</v>
      </c>
      <c r="M37" s="7"/>
      <c r="N37" s="6">
        <v>0</v>
      </c>
      <c r="O37" s="7"/>
      <c r="P37" s="6">
        <v>0</v>
      </c>
      <c r="Q37" s="7"/>
      <c r="R37" s="6">
        <v>1310</v>
      </c>
      <c r="S37" s="7"/>
      <c r="T37" s="6">
        <v>0</v>
      </c>
      <c r="U37" s="7"/>
      <c r="V37" s="6">
        <v>0</v>
      </c>
      <c r="W37" s="7"/>
      <c r="X37" s="6">
        <v>0</v>
      </c>
      <c r="Y37" s="7"/>
      <c r="Z37" s="6">
        <v>0</v>
      </c>
      <c r="AA37" s="7"/>
      <c r="AB37" s="6">
        <v>0</v>
      </c>
      <c r="AC37" s="7"/>
      <c r="AD37" s="6">
        <v>0</v>
      </c>
      <c r="AE37" s="7"/>
      <c r="AF37" s="6">
        <f t="shared" si="2"/>
        <v>1310</v>
      </c>
    </row>
    <row r="38" spans="1:32" x14ac:dyDescent="0.45">
      <c r="A38" s="2"/>
      <c r="B38" s="2"/>
      <c r="C38" s="2"/>
      <c r="D38" s="2"/>
      <c r="E38" s="2"/>
      <c r="F38" s="2" t="s">
        <v>51</v>
      </c>
      <c r="G38" s="2"/>
      <c r="H38" s="6">
        <v>0</v>
      </c>
      <c r="I38" s="7"/>
      <c r="J38" s="6">
        <v>0</v>
      </c>
      <c r="K38" s="7"/>
      <c r="L38" s="6">
        <v>0</v>
      </c>
      <c r="M38" s="7"/>
      <c r="N38" s="6">
        <v>0</v>
      </c>
      <c r="O38" s="7"/>
      <c r="P38" s="6">
        <v>1129</v>
      </c>
      <c r="Q38" s="7"/>
      <c r="R38" s="6">
        <v>5085</v>
      </c>
      <c r="S38" s="7"/>
      <c r="T38" s="6">
        <v>1884</v>
      </c>
      <c r="U38" s="7"/>
      <c r="V38" s="6">
        <v>0</v>
      </c>
      <c r="W38" s="7"/>
      <c r="X38" s="6">
        <v>0</v>
      </c>
      <c r="Y38" s="7"/>
      <c r="Z38" s="6">
        <v>0</v>
      </c>
      <c r="AA38" s="7"/>
      <c r="AB38" s="6">
        <v>0</v>
      </c>
      <c r="AC38" s="7"/>
      <c r="AD38" s="6">
        <v>0</v>
      </c>
      <c r="AE38" s="7"/>
      <c r="AF38" s="6">
        <f t="shared" si="2"/>
        <v>8098</v>
      </c>
    </row>
    <row r="39" spans="1:32" x14ac:dyDescent="0.45">
      <c r="A39" s="2"/>
      <c r="B39" s="2"/>
      <c r="C39" s="2"/>
      <c r="D39" s="2"/>
      <c r="E39" s="2"/>
      <c r="F39" s="2" t="s">
        <v>52</v>
      </c>
      <c r="G39" s="2"/>
      <c r="H39" s="6">
        <v>0</v>
      </c>
      <c r="I39" s="7"/>
      <c r="J39" s="6">
        <v>0</v>
      </c>
      <c r="K39" s="7"/>
      <c r="L39" s="6">
        <v>0</v>
      </c>
      <c r="M39" s="7"/>
      <c r="N39" s="6">
        <v>0</v>
      </c>
      <c r="O39" s="7"/>
      <c r="P39" s="6">
        <v>0</v>
      </c>
      <c r="Q39" s="7"/>
      <c r="R39" s="6">
        <v>0</v>
      </c>
      <c r="S39" s="7"/>
      <c r="T39" s="6">
        <v>0</v>
      </c>
      <c r="U39" s="7"/>
      <c r="V39" s="6">
        <v>570</v>
      </c>
      <c r="W39" s="7"/>
      <c r="X39" s="6">
        <v>0</v>
      </c>
      <c r="Y39" s="7"/>
      <c r="Z39" s="6">
        <v>0</v>
      </c>
      <c r="AA39" s="7"/>
      <c r="AB39" s="6">
        <v>0</v>
      </c>
      <c r="AC39" s="7"/>
      <c r="AD39" s="6">
        <v>0</v>
      </c>
      <c r="AE39" s="7"/>
      <c r="AF39" s="6">
        <f t="shared" si="2"/>
        <v>570</v>
      </c>
    </row>
    <row r="40" spans="1:32" x14ac:dyDescent="0.45">
      <c r="A40" s="2"/>
      <c r="B40" s="2"/>
      <c r="C40" s="2"/>
      <c r="D40" s="2"/>
      <c r="E40" s="2"/>
      <c r="F40" s="2" t="s">
        <v>53</v>
      </c>
      <c r="G40" s="2"/>
      <c r="H40" s="6">
        <v>0</v>
      </c>
      <c r="I40" s="7"/>
      <c r="J40" s="6">
        <v>0</v>
      </c>
      <c r="K40" s="7"/>
      <c r="L40" s="6">
        <v>0</v>
      </c>
      <c r="M40" s="7"/>
      <c r="N40" s="6">
        <v>0</v>
      </c>
      <c r="O40" s="7"/>
      <c r="P40" s="6">
        <v>0</v>
      </c>
      <c r="Q40" s="7"/>
      <c r="R40" s="6">
        <v>331</v>
      </c>
      <c r="S40" s="7"/>
      <c r="T40" s="6">
        <v>806</v>
      </c>
      <c r="U40" s="7"/>
      <c r="V40" s="6">
        <v>5943</v>
      </c>
      <c r="W40" s="7"/>
      <c r="X40" s="6">
        <v>0</v>
      </c>
      <c r="Y40" s="7"/>
      <c r="Z40" s="6">
        <v>0</v>
      </c>
      <c r="AA40" s="7"/>
      <c r="AB40" s="6">
        <v>0</v>
      </c>
      <c r="AC40" s="7"/>
      <c r="AD40" s="6">
        <v>0</v>
      </c>
      <c r="AE40" s="7"/>
      <c r="AF40" s="6">
        <f t="shared" si="2"/>
        <v>7080</v>
      </c>
    </row>
    <row r="41" spans="1:32" x14ac:dyDescent="0.45">
      <c r="A41" s="2"/>
      <c r="B41" s="2"/>
      <c r="C41" s="2"/>
      <c r="D41" s="2"/>
      <c r="E41" s="2"/>
      <c r="F41" s="2" t="s">
        <v>54</v>
      </c>
      <c r="G41" s="2"/>
      <c r="H41" s="6">
        <v>0</v>
      </c>
      <c r="I41" s="7"/>
      <c r="J41" s="6">
        <v>0</v>
      </c>
      <c r="K41" s="7"/>
      <c r="L41" s="6">
        <v>0</v>
      </c>
      <c r="M41" s="7"/>
      <c r="N41" s="6">
        <v>0</v>
      </c>
      <c r="O41" s="7"/>
      <c r="P41" s="6">
        <v>0</v>
      </c>
      <c r="Q41" s="7"/>
      <c r="R41" s="6">
        <v>0</v>
      </c>
      <c r="S41" s="7"/>
      <c r="T41" s="6">
        <v>0</v>
      </c>
      <c r="U41" s="7"/>
      <c r="V41" s="6">
        <v>0</v>
      </c>
      <c r="W41" s="7"/>
      <c r="X41" s="6">
        <v>0</v>
      </c>
      <c r="Y41" s="7"/>
      <c r="Z41" s="6">
        <v>850</v>
      </c>
      <c r="AA41" s="7"/>
      <c r="AB41" s="6">
        <v>0</v>
      </c>
      <c r="AC41" s="7"/>
      <c r="AD41" s="6">
        <v>0</v>
      </c>
      <c r="AE41" s="7"/>
      <c r="AF41" s="6">
        <f t="shared" si="2"/>
        <v>850</v>
      </c>
    </row>
    <row r="42" spans="1:32" x14ac:dyDescent="0.45">
      <c r="A42" s="2"/>
      <c r="B42" s="2"/>
      <c r="C42" s="2"/>
      <c r="D42" s="2"/>
      <c r="E42" s="2"/>
      <c r="F42" s="2" t="s">
        <v>55</v>
      </c>
      <c r="G42" s="2"/>
      <c r="H42" s="6">
        <v>0</v>
      </c>
      <c r="I42" s="7"/>
      <c r="J42" s="6">
        <v>0</v>
      </c>
      <c r="K42" s="7"/>
      <c r="L42" s="6">
        <v>0</v>
      </c>
      <c r="M42" s="7"/>
      <c r="N42" s="6">
        <v>0</v>
      </c>
      <c r="O42" s="7"/>
      <c r="P42" s="6">
        <v>0</v>
      </c>
      <c r="Q42" s="7"/>
      <c r="R42" s="6">
        <v>0</v>
      </c>
      <c r="S42" s="7"/>
      <c r="T42" s="6">
        <v>0</v>
      </c>
      <c r="U42" s="7"/>
      <c r="V42" s="6">
        <v>0</v>
      </c>
      <c r="W42" s="7"/>
      <c r="X42" s="6">
        <v>0</v>
      </c>
      <c r="Y42" s="7"/>
      <c r="Z42" s="6">
        <v>0</v>
      </c>
      <c r="AA42" s="7"/>
      <c r="AB42" s="6">
        <v>965</v>
      </c>
      <c r="AC42" s="7"/>
      <c r="AD42" s="6">
        <v>0</v>
      </c>
      <c r="AE42" s="7"/>
      <c r="AF42" s="6">
        <f t="shared" si="2"/>
        <v>965</v>
      </c>
    </row>
    <row r="43" spans="1:32" x14ac:dyDescent="0.45">
      <c r="A43" s="2"/>
      <c r="B43" s="2"/>
      <c r="C43" s="2"/>
      <c r="D43" s="2"/>
      <c r="E43" s="2"/>
      <c r="F43" s="2" t="s">
        <v>56</v>
      </c>
      <c r="G43" s="2"/>
      <c r="H43" s="6">
        <v>0</v>
      </c>
      <c r="I43" s="7"/>
      <c r="J43" s="6">
        <v>0</v>
      </c>
      <c r="K43" s="7"/>
      <c r="L43" s="6">
        <v>0</v>
      </c>
      <c r="M43" s="7"/>
      <c r="N43" s="6">
        <v>0</v>
      </c>
      <c r="O43" s="7"/>
      <c r="P43" s="6">
        <v>0</v>
      </c>
      <c r="Q43" s="7"/>
      <c r="R43" s="6">
        <v>0</v>
      </c>
      <c r="S43" s="7"/>
      <c r="T43" s="6">
        <v>90</v>
      </c>
      <c r="U43" s="7"/>
      <c r="V43" s="6">
        <v>100</v>
      </c>
      <c r="W43" s="7"/>
      <c r="X43" s="6">
        <v>0</v>
      </c>
      <c r="Y43" s="7"/>
      <c r="Z43" s="6">
        <v>445</v>
      </c>
      <c r="AA43" s="7"/>
      <c r="AB43" s="6">
        <v>3045</v>
      </c>
      <c r="AC43" s="7"/>
      <c r="AD43" s="6">
        <v>0</v>
      </c>
      <c r="AE43" s="7"/>
      <c r="AF43" s="6">
        <f t="shared" si="2"/>
        <v>3680</v>
      </c>
    </row>
    <row r="44" spans="1:32" x14ac:dyDescent="0.45">
      <c r="A44" s="2"/>
      <c r="B44" s="2"/>
      <c r="C44" s="2"/>
      <c r="D44" s="2"/>
      <c r="E44" s="2"/>
      <c r="F44" s="2" t="s">
        <v>57</v>
      </c>
      <c r="G44" s="2"/>
      <c r="H44" s="6">
        <v>340</v>
      </c>
      <c r="I44" s="7"/>
      <c r="J44" s="6">
        <v>100</v>
      </c>
      <c r="K44" s="7"/>
      <c r="L44" s="6">
        <v>0</v>
      </c>
      <c r="M44" s="7"/>
      <c r="N44" s="6">
        <v>0</v>
      </c>
      <c r="O44" s="7"/>
      <c r="P44" s="6">
        <v>0</v>
      </c>
      <c r="Q44" s="7"/>
      <c r="R44" s="6">
        <v>0</v>
      </c>
      <c r="S44" s="7"/>
      <c r="T44" s="6">
        <v>0</v>
      </c>
      <c r="U44" s="7"/>
      <c r="V44" s="6">
        <v>0</v>
      </c>
      <c r="W44" s="7"/>
      <c r="X44" s="6">
        <v>0</v>
      </c>
      <c r="Y44" s="7"/>
      <c r="Z44" s="6">
        <v>0</v>
      </c>
      <c r="AA44" s="7"/>
      <c r="AB44" s="6">
        <v>268</v>
      </c>
      <c r="AC44" s="7"/>
      <c r="AD44" s="6">
        <v>1152</v>
      </c>
      <c r="AE44" s="7"/>
      <c r="AF44" s="6">
        <f t="shared" si="2"/>
        <v>1860</v>
      </c>
    </row>
    <row r="45" spans="1:32" x14ac:dyDescent="0.45">
      <c r="A45" s="2"/>
      <c r="B45" s="2"/>
      <c r="C45" s="2"/>
      <c r="D45" s="2"/>
      <c r="E45" s="2"/>
      <c r="F45" s="2" t="s">
        <v>58</v>
      </c>
      <c r="G45" s="2"/>
      <c r="H45" s="6">
        <v>0</v>
      </c>
      <c r="I45" s="7"/>
      <c r="J45" s="6">
        <v>0</v>
      </c>
      <c r="K45" s="7"/>
      <c r="L45" s="6">
        <v>1015</v>
      </c>
      <c r="M45" s="7"/>
      <c r="N45" s="6">
        <v>0</v>
      </c>
      <c r="O45" s="7"/>
      <c r="P45" s="6">
        <v>0</v>
      </c>
      <c r="Q45" s="7"/>
      <c r="R45" s="6">
        <v>0</v>
      </c>
      <c r="S45" s="7"/>
      <c r="T45" s="6">
        <v>0</v>
      </c>
      <c r="U45" s="7"/>
      <c r="V45" s="6">
        <v>0</v>
      </c>
      <c r="W45" s="7"/>
      <c r="X45" s="6">
        <v>0</v>
      </c>
      <c r="Y45" s="7"/>
      <c r="Z45" s="6">
        <v>0</v>
      </c>
      <c r="AA45" s="7"/>
      <c r="AB45" s="6">
        <v>0</v>
      </c>
      <c r="AC45" s="7"/>
      <c r="AD45" s="6">
        <v>0</v>
      </c>
      <c r="AE45" s="7"/>
      <c r="AF45" s="6">
        <f t="shared" si="2"/>
        <v>1015</v>
      </c>
    </row>
    <row r="46" spans="1:32" ht="14.65" thickBot="1" x14ac:dyDescent="0.5">
      <c r="A46" s="2"/>
      <c r="B46" s="2"/>
      <c r="C46" s="2"/>
      <c r="D46" s="2"/>
      <c r="E46" s="2"/>
      <c r="F46" s="2" t="s">
        <v>59</v>
      </c>
      <c r="G46" s="2"/>
      <c r="H46" s="8">
        <v>0</v>
      </c>
      <c r="I46" s="7"/>
      <c r="J46" s="8">
        <v>0</v>
      </c>
      <c r="K46" s="7"/>
      <c r="L46" s="8">
        <v>0</v>
      </c>
      <c r="M46" s="7"/>
      <c r="N46" s="8">
        <v>0</v>
      </c>
      <c r="O46" s="7"/>
      <c r="P46" s="8">
        <v>300</v>
      </c>
      <c r="Q46" s="7"/>
      <c r="R46" s="8">
        <v>0</v>
      </c>
      <c r="S46" s="7"/>
      <c r="T46" s="8">
        <v>0</v>
      </c>
      <c r="U46" s="7"/>
      <c r="V46" s="8">
        <v>0</v>
      </c>
      <c r="W46" s="7"/>
      <c r="X46" s="8">
        <v>0</v>
      </c>
      <c r="Y46" s="7"/>
      <c r="Z46" s="8">
        <v>0</v>
      </c>
      <c r="AA46" s="7"/>
      <c r="AB46" s="8">
        <v>0</v>
      </c>
      <c r="AC46" s="7"/>
      <c r="AD46" s="8">
        <v>0</v>
      </c>
      <c r="AE46" s="7"/>
      <c r="AF46" s="8">
        <f t="shared" si="2"/>
        <v>300</v>
      </c>
    </row>
    <row r="47" spans="1:32" x14ac:dyDescent="0.45">
      <c r="A47" s="2"/>
      <c r="B47" s="2"/>
      <c r="C47" s="2"/>
      <c r="D47" s="2"/>
      <c r="E47" s="2" t="s">
        <v>60</v>
      </c>
      <c r="F47" s="2"/>
      <c r="G47" s="2"/>
      <c r="H47" s="6">
        <f>ROUND(SUM(H34:H46),5)</f>
        <v>384</v>
      </c>
      <c r="I47" s="7"/>
      <c r="J47" s="6">
        <f>ROUND(SUM(J34:J46),5)</f>
        <v>275</v>
      </c>
      <c r="K47" s="7"/>
      <c r="L47" s="6">
        <f>ROUND(SUM(L34:L46),5)</f>
        <v>3615</v>
      </c>
      <c r="M47" s="7"/>
      <c r="N47" s="6">
        <f>ROUND(SUM(N34:N46),5)</f>
        <v>2699</v>
      </c>
      <c r="O47" s="7"/>
      <c r="P47" s="6">
        <f>ROUND(SUM(P34:P46),5)</f>
        <v>1469</v>
      </c>
      <c r="Q47" s="7"/>
      <c r="R47" s="6">
        <f>ROUND(SUM(R34:R46),5)</f>
        <v>6726</v>
      </c>
      <c r="S47" s="7"/>
      <c r="T47" s="6">
        <f>ROUND(SUM(T34:T46),5)</f>
        <v>2780</v>
      </c>
      <c r="U47" s="7"/>
      <c r="V47" s="6">
        <f>ROUND(SUM(V34:V46),5)</f>
        <v>6613</v>
      </c>
      <c r="W47" s="7"/>
      <c r="X47" s="6">
        <f>ROUND(SUM(X34:X46),5)</f>
        <v>0</v>
      </c>
      <c r="Y47" s="7"/>
      <c r="Z47" s="6">
        <f>ROUND(SUM(Z34:Z46),5)</f>
        <v>1295</v>
      </c>
      <c r="AA47" s="7"/>
      <c r="AB47" s="6">
        <f>ROUND(SUM(AB34:AB46),5)</f>
        <v>4278</v>
      </c>
      <c r="AC47" s="7"/>
      <c r="AD47" s="6">
        <f>ROUND(SUM(AD34:AD46),5)</f>
        <v>1152</v>
      </c>
      <c r="AE47" s="7"/>
      <c r="AF47" s="6">
        <f t="shared" si="2"/>
        <v>31286</v>
      </c>
    </row>
    <row r="48" spans="1:32" ht="29" customHeight="1" thickBot="1" x14ac:dyDescent="0.5">
      <c r="A48" s="2"/>
      <c r="B48" s="2"/>
      <c r="C48" s="2"/>
      <c r="D48" s="2"/>
      <c r="E48" s="2" t="s">
        <v>61</v>
      </c>
      <c r="F48" s="2"/>
      <c r="G48" s="2"/>
      <c r="H48" s="8">
        <v>1</v>
      </c>
      <c r="I48" s="7"/>
      <c r="J48" s="8">
        <v>1</v>
      </c>
      <c r="K48" s="7"/>
      <c r="L48" s="8">
        <v>48</v>
      </c>
      <c r="M48" s="7"/>
      <c r="N48" s="8">
        <v>1</v>
      </c>
      <c r="O48" s="7"/>
      <c r="P48" s="8">
        <v>1</v>
      </c>
      <c r="Q48" s="7"/>
      <c r="R48" s="8">
        <v>47</v>
      </c>
      <c r="S48" s="7"/>
      <c r="T48" s="8">
        <v>1</v>
      </c>
      <c r="U48" s="7"/>
      <c r="V48" s="8">
        <v>1</v>
      </c>
      <c r="W48" s="7"/>
      <c r="X48" s="8">
        <v>45</v>
      </c>
      <c r="Y48" s="7"/>
      <c r="Z48" s="8">
        <v>2</v>
      </c>
      <c r="AA48" s="7"/>
      <c r="AB48" s="8">
        <v>2</v>
      </c>
      <c r="AC48" s="7"/>
      <c r="AD48" s="8">
        <v>2</v>
      </c>
      <c r="AE48" s="7"/>
      <c r="AF48" s="8">
        <f t="shared" si="2"/>
        <v>152</v>
      </c>
    </row>
    <row r="49" spans="1:32" x14ac:dyDescent="0.45">
      <c r="A49" s="2"/>
      <c r="B49" s="2"/>
      <c r="C49" s="2"/>
      <c r="D49" s="2" t="s">
        <v>62</v>
      </c>
      <c r="E49" s="2"/>
      <c r="F49" s="2"/>
      <c r="G49" s="2"/>
      <c r="H49" s="6">
        <f>ROUND(H6+SUM(H9:H11)+H19+H25+H33+SUM(H47:H48),5)</f>
        <v>24269</v>
      </c>
      <c r="I49" s="7"/>
      <c r="J49" s="6">
        <f>ROUND(J6+SUM(J9:J11)+J19+J25+J33+SUM(J47:J48),5)</f>
        <v>10704</v>
      </c>
      <c r="K49" s="7"/>
      <c r="L49" s="6">
        <f>ROUND(L6+SUM(L9:L11)+L19+L25+L33+SUM(L47:L48),5)</f>
        <v>13188</v>
      </c>
      <c r="M49" s="7"/>
      <c r="N49" s="6">
        <f>ROUND(N6+SUM(N9:N11)+N19+N25+N33+SUM(N47:N48),5)</f>
        <v>16218</v>
      </c>
      <c r="O49" s="7"/>
      <c r="P49" s="6">
        <f>ROUND(P6+SUM(P9:P11)+P19+P25+P33+SUM(P47:P48),5)</f>
        <v>12620</v>
      </c>
      <c r="Q49" s="7"/>
      <c r="R49" s="6">
        <f>ROUND(R6+SUM(R9:R11)+R19+R25+R33+SUM(R47:R48),5)</f>
        <v>16484</v>
      </c>
      <c r="S49" s="7"/>
      <c r="T49" s="6">
        <f>ROUND(T6+SUM(T9:T11)+T19+T25+T33+SUM(T47:T48),5)</f>
        <v>13100</v>
      </c>
      <c r="U49" s="7"/>
      <c r="V49" s="6">
        <f>ROUND(V6+SUM(V9:V11)+V19+V25+V33+SUM(V47:V48),5)</f>
        <v>17051</v>
      </c>
      <c r="W49" s="7"/>
      <c r="X49" s="6">
        <f>ROUND(X6+SUM(X9:X11)+X19+X25+X33+SUM(X47:X48),5)</f>
        <v>8085</v>
      </c>
      <c r="Y49" s="7"/>
      <c r="Z49" s="6">
        <f>ROUND(Z6+SUM(Z9:Z11)+Z19+Z25+Z33+SUM(Z47:Z48),5)</f>
        <v>9750</v>
      </c>
      <c r="AA49" s="7"/>
      <c r="AB49" s="6">
        <f>ROUND(AB6+SUM(AB9:AB11)+AB19+AB25+AB33+SUM(AB47:AB48),5)</f>
        <v>14423</v>
      </c>
      <c r="AC49" s="7"/>
      <c r="AD49" s="6">
        <f>ROUND(AD6+SUM(AD9:AD11)+AD19+AD25+AD33+SUM(AD47:AD48),5)</f>
        <v>8758</v>
      </c>
      <c r="AE49" s="7"/>
      <c r="AF49" s="6">
        <f t="shared" si="2"/>
        <v>164650</v>
      </c>
    </row>
    <row r="50" spans="1:32" ht="29" customHeight="1" x14ac:dyDescent="0.45">
      <c r="A50" s="2"/>
      <c r="B50" s="2"/>
      <c r="C50" s="2"/>
      <c r="D50" s="2" t="s">
        <v>63</v>
      </c>
      <c r="E50" s="2"/>
      <c r="F50" s="2"/>
      <c r="G50" s="2"/>
      <c r="H50" s="6"/>
      <c r="I50" s="7"/>
      <c r="J50" s="6"/>
      <c r="K50" s="7"/>
      <c r="L50" s="6"/>
      <c r="M50" s="7"/>
      <c r="N50" s="6"/>
      <c r="O50" s="7"/>
      <c r="P50" s="6"/>
      <c r="Q50" s="7"/>
      <c r="R50" s="6"/>
      <c r="S50" s="7"/>
      <c r="T50" s="6"/>
      <c r="U50" s="7"/>
      <c r="V50" s="6"/>
      <c r="W50" s="7"/>
      <c r="X50" s="6"/>
      <c r="Y50" s="7"/>
      <c r="Z50" s="6"/>
      <c r="AA50" s="7"/>
      <c r="AB50" s="6"/>
      <c r="AC50" s="7"/>
      <c r="AD50" s="6"/>
      <c r="AE50" s="7"/>
      <c r="AF50" s="6"/>
    </row>
    <row r="51" spans="1:32" x14ac:dyDescent="0.45">
      <c r="A51" s="2"/>
      <c r="B51" s="2"/>
      <c r="C51" s="2"/>
      <c r="D51" s="2"/>
      <c r="E51" s="2" t="s">
        <v>64</v>
      </c>
      <c r="F51" s="2"/>
      <c r="G51" s="2"/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  <c r="AB51" s="6"/>
      <c r="AC51" s="7"/>
      <c r="AD51" s="6"/>
      <c r="AE51" s="7"/>
      <c r="AF51" s="6"/>
    </row>
    <row r="52" spans="1:32" x14ac:dyDescent="0.45">
      <c r="A52" s="2"/>
      <c r="B52" s="2"/>
      <c r="C52" s="2"/>
      <c r="D52" s="2"/>
      <c r="E52" s="2"/>
      <c r="F52" s="2" t="s">
        <v>65</v>
      </c>
      <c r="G52" s="2"/>
      <c r="H52" s="6">
        <v>0</v>
      </c>
      <c r="I52" s="7"/>
      <c r="J52" s="6">
        <v>165</v>
      </c>
      <c r="K52" s="7"/>
      <c r="L52" s="6">
        <v>102</v>
      </c>
      <c r="M52" s="7"/>
      <c r="N52" s="6">
        <v>70</v>
      </c>
      <c r="O52" s="7"/>
      <c r="P52" s="6">
        <v>14</v>
      </c>
      <c r="Q52" s="7"/>
      <c r="R52" s="6">
        <v>0</v>
      </c>
      <c r="S52" s="7"/>
      <c r="T52" s="6">
        <v>0</v>
      </c>
      <c r="U52" s="7"/>
      <c r="V52" s="6">
        <v>0</v>
      </c>
      <c r="W52" s="7"/>
      <c r="X52" s="6">
        <v>0</v>
      </c>
      <c r="Y52" s="7"/>
      <c r="Z52" s="6">
        <v>0</v>
      </c>
      <c r="AA52" s="7"/>
      <c r="AB52" s="6">
        <v>0</v>
      </c>
      <c r="AC52" s="7"/>
      <c r="AD52" s="6">
        <v>46</v>
      </c>
      <c r="AE52" s="7"/>
      <c r="AF52" s="6">
        <f t="shared" ref="AF52:AF62" si="3">ROUND(SUM(H52:AD52),5)</f>
        <v>397</v>
      </c>
    </row>
    <row r="53" spans="1:32" x14ac:dyDescent="0.45">
      <c r="A53" s="2"/>
      <c r="B53" s="2"/>
      <c r="C53" s="2"/>
      <c r="D53" s="2"/>
      <c r="E53" s="2"/>
      <c r="F53" s="2" t="s">
        <v>66</v>
      </c>
      <c r="G53" s="2"/>
      <c r="H53" s="6">
        <v>765</v>
      </c>
      <c r="I53" s="7"/>
      <c r="J53" s="6">
        <v>0</v>
      </c>
      <c r="K53" s="7"/>
      <c r="L53" s="6">
        <v>0</v>
      </c>
      <c r="M53" s="7"/>
      <c r="N53" s="6">
        <v>420</v>
      </c>
      <c r="O53" s="7"/>
      <c r="P53" s="6">
        <v>0</v>
      </c>
      <c r="Q53" s="7"/>
      <c r="R53" s="6">
        <v>0</v>
      </c>
      <c r="S53" s="7"/>
      <c r="T53" s="6">
        <v>0</v>
      </c>
      <c r="U53" s="7"/>
      <c r="V53" s="6">
        <v>0</v>
      </c>
      <c r="W53" s="7"/>
      <c r="X53" s="6">
        <v>240</v>
      </c>
      <c r="Y53" s="7"/>
      <c r="Z53" s="6">
        <v>0</v>
      </c>
      <c r="AA53" s="7"/>
      <c r="AB53" s="6">
        <v>0</v>
      </c>
      <c r="AC53" s="7"/>
      <c r="AD53" s="6">
        <v>0</v>
      </c>
      <c r="AE53" s="7"/>
      <c r="AF53" s="6">
        <f t="shared" si="3"/>
        <v>1425</v>
      </c>
    </row>
    <row r="54" spans="1:32" x14ac:dyDescent="0.45">
      <c r="A54" s="2"/>
      <c r="B54" s="2"/>
      <c r="C54" s="2"/>
      <c r="D54" s="2"/>
      <c r="E54" s="2"/>
      <c r="F54" s="2" t="s">
        <v>67</v>
      </c>
      <c r="G54" s="2"/>
      <c r="H54" s="6">
        <v>90</v>
      </c>
      <c r="I54" s="7"/>
      <c r="J54" s="6">
        <v>0</v>
      </c>
      <c r="K54" s="7"/>
      <c r="L54" s="6">
        <v>0</v>
      </c>
      <c r="M54" s="7"/>
      <c r="N54" s="6">
        <v>90</v>
      </c>
      <c r="O54" s="7"/>
      <c r="P54" s="6">
        <v>0</v>
      </c>
      <c r="Q54" s="7"/>
      <c r="R54" s="6">
        <v>0</v>
      </c>
      <c r="S54" s="7"/>
      <c r="T54" s="6">
        <v>0</v>
      </c>
      <c r="U54" s="7"/>
      <c r="V54" s="6">
        <v>0</v>
      </c>
      <c r="W54" s="7"/>
      <c r="X54" s="6">
        <v>0</v>
      </c>
      <c r="Y54" s="7"/>
      <c r="Z54" s="6">
        <v>0</v>
      </c>
      <c r="AA54" s="7"/>
      <c r="AB54" s="6">
        <v>0</v>
      </c>
      <c r="AC54" s="7"/>
      <c r="AD54" s="6">
        <v>0</v>
      </c>
      <c r="AE54" s="7"/>
      <c r="AF54" s="6">
        <f t="shared" si="3"/>
        <v>180</v>
      </c>
    </row>
    <row r="55" spans="1:32" x14ac:dyDescent="0.45">
      <c r="A55" s="2"/>
      <c r="B55" s="2"/>
      <c r="C55" s="2"/>
      <c r="D55" s="2"/>
      <c r="E55" s="2"/>
      <c r="F55" s="2" t="s">
        <v>68</v>
      </c>
      <c r="G55" s="2"/>
      <c r="H55" s="6">
        <v>0</v>
      </c>
      <c r="I55" s="7"/>
      <c r="J55" s="6">
        <v>0</v>
      </c>
      <c r="K55" s="7"/>
      <c r="L55" s="6">
        <v>0</v>
      </c>
      <c r="M55" s="7"/>
      <c r="N55" s="6">
        <v>28</v>
      </c>
      <c r="O55" s="7"/>
      <c r="P55" s="6">
        <v>0</v>
      </c>
      <c r="Q55" s="7"/>
      <c r="R55" s="6">
        <v>0</v>
      </c>
      <c r="S55" s="7"/>
      <c r="T55" s="6">
        <v>0</v>
      </c>
      <c r="U55" s="7"/>
      <c r="V55" s="6">
        <v>0</v>
      </c>
      <c r="W55" s="7"/>
      <c r="X55" s="6">
        <v>0</v>
      </c>
      <c r="Y55" s="7"/>
      <c r="Z55" s="6">
        <v>0</v>
      </c>
      <c r="AA55" s="7"/>
      <c r="AB55" s="6">
        <v>0</v>
      </c>
      <c r="AC55" s="7"/>
      <c r="AD55" s="6">
        <v>0</v>
      </c>
      <c r="AE55" s="7"/>
      <c r="AF55" s="6">
        <f t="shared" si="3"/>
        <v>28</v>
      </c>
    </row>
    <row r="56" spans="1:32" x14ac:dyDescent="0.45">
      <c r="A56" s="2"/>
      <c r="B56" s="2"/>
      <c r="C56" s="2"/>
      <c r="D56" s="2"/>
      <c r="E56" s="2"/>
      <c r="F56" s="2" t="s">
        <v>69</v>
      </c>
      <c r="G56" s="2"/>
      <c r="H56" s="6">
        <v>0</v>
      </c>
      <c r="I56" s="7"/>
      <c r="J56" s="6">
        <v>0</v>
      </c>
      <c r="K56" s="7"/>
      <c r="L56" s="6">
        <v>0</v>
      </c>
      <c r="M56" s="7"/>
      <c r="N56" s="6">
        <v>3</v>
      </c>
      <c r="O56" s="7"/>
      <c r="P56" s="6">
        <v>0</v>
      </c>
      <c r="Q56" s="7"/>
      <c r="R56" s="6">
        <v>10</v>
      </c>
      <c r="S56" s="7"/>
      <c r="T56" s="6">
        <v>15</v>
      </c>
      <c r="U56" s="7"/>
      <c r="V56" s="6">
        <v>0</v>
      </c>
      <c r="W56" s="7"/>
      <c r="X56" s="6">
        <v>2</v>
      </c>
      <c r="Y56" s="7"/>
      <c r="Z56" s="6">
        <v>30</v>
      </c>
      <c r="AA56" s="7"/>
      <c r="AB56" s="6">
        <v>3</v>
      </c>
      <c r="AC56" s="7"/>
      <c r="AD56" s="6">
        <v>2</v>
      </c>
      <c r="AE56" s="7"/>
      <c r="AF56" s="6">
        <f t="shared" si="3"/>
        <v>65</v>
      </c>
    </row>
    <row r="57" spans="1:32" x14ac:dyDescent="0.45">
      <c r="A57" s="2"/>
      <c r="B57" s="2"/>
      <c r="C57" s="2"/>
      <c r="D57" s="2"/>
      <c r="E57" s="2"/>
      <c r="F57" s="2" t="s">
        <v>70</v>
      </c>
      <c r="G57" s="2"/>
      <c r="H57" s="6">
        <v>0</v>
      </c>
      <c r="I57" s="7"/>
      <c r="J57" s="6">
        <v>0</v>
      </c>
      <c r="K57" s="7"/>
      <c r="L57" s="6">
        <v>0</v>
      </c>
      <c r="M57" s="7"/>
      <c r="N57" s="6">
        <v>4</v>
      </c>
      <c r="O57" s="7"/>
      <c r="P57" s="6">
        <v>7</v>
      </c>
      <c r="Q57" s="7"/>
      <c r="R57" s="6">
        <v>63</v>
      </c>
      <c r="S57" s="7"/>
      <c r="T57" s="6">
        <v>0</v>
      </c>
      <c r="U57" s="7"/>
      <c r="V57" s="6">
        <v>5</v>
      </c>
      <c r="W57" s="7"/>
      <c r="X57" s="6">
        <v>0</v>
      </c>
      <c r="Y57" s="7"/>
      <c r="Z57" s="6">
        <v>14</v>
      </c>
      <c r="AA57" s="7"/>
      <c r="AB57" s="6">
        <v>0</v>
      </c>
      <c r="AC57" s="7"/>
      <c r="AD57" s="6">
        <v>0</v>
      </c>
      <c r="AE57" s="7"/>
      <c r="AF57" s="6">
        <f t="shared" si="3"/>
        <v>93</v>
      </c>
    </row>
    <row r="58" spans="1:32" x14ac:dyDescent="0.45">
      <c r="A58" s="2"/>
      <c r="B58" s="2"/>
      <c r="C58" s="2"/>
      <c r="D58" s="2"/>
      <c r="E58" s="2"/>
      <c r="F58" s="2" t="s">
        <v>71</v>
      </c>
      <c r="G58" s="2"/>
      <c r="H58" s="6">
        <v>28</v>
      </c>
      <c r="I58" s="7"/>
      <c r="J58" s="6">
        <v>57</v>
      </c>
      <c r="K58" s="7"/>
      <c r="L58" s="6">
        <v>179</v>
      </c>
      <c r="M58" s="7"/>
      <c r="N58" s="6">
        <v>389</v>
      </c>
      <c r="O58" s="7"/>
      <c r="P58" s="6">
        <v>0</v>
      </c>
      <c r="Q58" s="7"/>
      <c r="R58" s="6">
        <v>8</v>
      </c>
      <c r="S58" s="7"/>
      <c r="T58" s="6">
        <v>17</v>
      </c>
      <c r="U58" s="7"/>
      <c r="V58" s="6">
        <v>44</v>
      </c>
      <c r="W58" s="7"/>
      <c r="X58" s="6">
        <v>78</v>
      </c>
      <c r="Y58" s="7"/>
      <c r="Z58" s="6">
        <v>130</v>
      </c>
      <c r="AA58" s="7"/>
      <c r="AB58" s="6">
        <v>277</v>
      </c>
      <c r="AC58" s="7"/>
      <c r="AD58" s="6">
        <v>425</v>
      </c>
      <c r="AE58" s="7"/>
      <c r="AF58" s="6">
        <f t="shared" si="3"/>
        <v>1632</v>
      </c>
    </row>
    <row r="59" spans="1:32" ht="14.65" thickBot="1" x14ac:dyDescent="0.5">
      <c r="A59" s="2"/>
      <c r="B59" s="2"/>
      <c r="C59" s="2"/>
      <c r="D59" s="2"/>
      <c r="E59" s="2"/>
      <c r="F59" s="2" t="s">
        <v>72</v>
      </c>
      <c r="G59" s="2"/>
      <c r="H59" s="9">
        <v>0</v>
      </c>
      <c r="I59" s="7"/>
      <c r="J59" s="9">
        <v>0</v>
      </c>
      <c r="K59" s="7"/>
      <c r="L59" s="9">
        <v>121</v>
      </c>
      <c r="M59" s="7"/>
      <c r="N59" s="9">
        <v>0</v>
      </c>
      <c r="O59" s="7"/>
      <c r="P59" s="9">
        <v>94</v>
      </c>
      <c r="Q59" s="7"/>
      <c r="R59" s="9">
        <v>0</v>
      </c>
      <c r="S59" s="7"/>
      <c r="T59" s="9">
        <v>0</v>
      </c>
      <c r="U59" s="7"/>
      <c r="V59" s="9">
        <v>0</v>
      </c>
      <c r="W59" s="7"/>
      <c r="X59" s="9">
        <v>0</v>
      </c>
      <c r="Y59" s="7"/>
      <c r="Z59" s="9">
        <v>0</v>
      </c>
      <c r="AA59" s="7"/>
      <c r="AB59" s="9">
        <v>40</v>
      </c>
      <c r="AC59" s="7"/>
      <c r="AD59" s="9">
        <v>0</v>
      </c>
      <c r="AE59" s="7"/>
      <c r="AF59" s="9">
        <f t="shared" si="3"/>
        <v>255</v>
      </c>
    </row>
    <row r="60" spans="1:32" ht="14.65" thickBot="1" x14ac:dyDescent="0.5">
      <c r="A60" s="2"/>
      <c r="B60" s="2"/>
      <c r="C60" s="2"/>
      <c r="D60" s="2"/>
      <c r="E60" s="2" t="s">
        <v>73</v>
      </c>
      <c r="F60" s="2"/>
      <c r="G60" s="2"/>
      <c r="H60" s="10">
        <f>ROUND(SUM(H51:H59),5)</f>
        <v>883</v>
      </c>
      <c r="I60" s="7"/>
      <c r="J60" s="10">
        <f>ROUND(SUM(J51:J59),5)</f>
        <v>222</v>
      </c>
      <c r="K60" s="7"/>
      <c r="L60" s="10">
        <f>ROUND(SUM(L51:L59),5)</f>
        <v>402</v>
      </c>
      <c r="M60" s="7"/>
      <c r="N60" s="10">
        <f>ROUND(SUM(N51:N59),5)</f>
        <v>1004</v>
      </c>
      <c r="O60" s="7"/>
      <c r="P60" s="10">
        <f>ROUND(SUM(P51:P59),5)</f>
        <v>115</v>
      </c>
      <c r="Q60" s="7"/>
      <c r="R60" s="10">
        <f>ROUND(SUM(R51:R59),5)</f>
        <v>81</v>
      </c>
      <c r="S60" s="7"/>
      <c r="T60" s="10">
        <f>ROUND(SUM(T51:T59),5)</f>
        <v>32</v>
      </c>
      <c r="U60" s="7"/>
      <c r="V60" s="10">
        <f>ROUND(SUM(V51:V59),5)</f>
        <v>49</v>
      </c>
      <c r="W60" s="7"/>
      <c r="X60" s="10">
        <f>ROUND(SUM(X51:X59),5)</f>
        <v>320</v>
      </c>
      <c r="Y60" s="7"/>
      <c r="Z60" s="10">
        <f>ROUND(SUM(Z51:Z59),5)</f>
        <v>174</v>
      </c>
      <c r="AA60" s="7"/>
      <c r="AB60" s="10">
        <f>ROUND(SUM(AB51:AB59),5)</f>
        <v>320</v>
      </c>
      <c r="AC60" s="7"/>
      <c r="AD60" s="10">
        <f>ROUND(SUM(AD51:AD59),5)</f>
        <v>473</v>
      </c>
      <c r="AE60" s="7"/>
      <c r="AF60" s="10">
        <f t="shared" si="3"/>
        <v>4075</v>
      </c>
    </row>
    <row r="61" spans="1:32" ht="29" customHeight="1" thickBot="1" x14ac:dyDescent="0.5">
      <c r="A61" s="2"/>
      <c r="B61" s="2"/>
      <c r="C61" s="2"/>
      <c r="D61" s="2" t="s">
        <v>74</v>
      </c>
      <c r="E61" s="2"/>
      <c r="F61" s="2"/>
      <c r="G61" s="2"/>
      <c r="H61" s="11">
        <f>ROUND(H50+H60,5)</f>
        <v>883</v>
      </c>
      <c r="I61" s="7"/>
      <c r="J61" s="11">
        <f>ROUND(J50+J60,5)</f>
        <v>222</v>
      </c>
      <c r="K61" s="7"/>
      <c r="L61" s="11">
        <f>ROUND(L50+L60,5)</f>
        <v>402</v>
      </c>
      <c r="M61" s="7"/>
      <c r="N61" s="11">
        <f>ROUND(N50+N60,5)</f>
        <v>1004</v>
      </c>
      <c r="O61" s="7"/>
      <c r="P61" s="11">
        <f>ROUND(P50+P60,5)</f>
        <v>115</v>
      </c>
      <c r="Q61" s="7"/>
      <c r="R61" s="11">
        <f>ROUND(R50+R60,5)</f>
        <v>81</v>
      </c>
      <c r="S61" s="7"/>
      <c r="T61" s="11">
        <f>ROUND(T50+T60,5)</f>
        <v>32</v>
      </c>
      <c r="U61" s="7"/>
      <c r="V61" s="11">
        <f>ROUND(V50+V60,5)</f>
        <v>49</v>
      </c>
      <c r="W61" s="7"/>
      <c r="X61" s="11">
        <f>ROUND(X50+X60,5)</f>
        <v>320</v>
      </c>
      <c r="Y61" s="7"/>
      <c r="Z61" s="11">
        <f>ROUND(Z50+Z60,5)</f>
        <v>174</v>
      </c>
      <c r="AA61" s="7"/>
      <c r="AB61" s="11">
        <f>ROUND(AB50+AB60,5)</f>
        <v>320</v>
      </c>
      <c r="AC61" s="7"/>
      <c r="AD61" s="11">
        <f>ROUND(AD50+AD60,5)</f>
        <v>473</v>
      </c>
      <c r="AE61" s="7"/>
      <c r="AF61" s="11">
        <f t="shared" si="3"/>
        <v>4075</v>
      </c>
    </row>
    <row r="62" spans="1:32" ht="29" customHeight="1" x14ac:dyDescent="0.45">
      <c r="A62" s="2"/>
      <c r="B62" s="2"/>
      <c r="C62" s="2" t="s">
        <v>75</v>
      </c>
      <c r="D62" s="2"/>
      <c r="E62" s="2"/>
      <c r="F62" s="2"/>
      <c r="G62" s="2"/>
      <c r="H62" s="6">
        <f>ROUND(H49-H61,5)</f>
        <v>23386</v>
      </c>
      <c r="I62" s="7"/>
      <c r="J62" s="6">
        <f>ROUND(J49-J61,5)</f>
        <v>10482</v>
      </c>
      <c r="K62" s="7"/>
      <c r="L62" s="6">
        <f>ROUND(L49-L61,5)</f>
        <v>12786</v>
      </c>
      <c r="M62" s="7"/>
      <c r="N62" s="6">
        <f>ROUND(N49-N61,5)</f>
        <v>15214</v>
      </c>
      <c r="O62" s="7"/>
      <c r="P62" s="6">
        <f>ROUND(P49-P61,5)</f>
        <v>12505</v>
      </c>
      <c r="Q62" s="7"/>
      <c r="R62" s="6">
        <f>ROUND(R49-R61,5)</f>
        <v>16403</v>
      </c>
      <c r="S62" s="7"/>
      <c r="T62" s="6">
        <f>ROUND(T49-T61,5)</f>
        <v>13068</v>
      </c>
      <c r="U62" s="7"/>
      <c r="V62" s="6">
        <f>ROUND(V49-V61,5)</f>
        <v>17002</v>
      </c>
      <c r="W62" s="7"/>
      <c r="X62" s="6">
        <f>ROUND(X49-X61,5)</f>
        <v>7765</v>
      </c>
      <c r="Y62" s="7"/>
      <c r="Z62" s="6">
        <f>ROUND(Z49-Z61,5)</f>
        <v>9576</v>
      </c>
      <c r="AA62" s="7"/>
      <c r="AB62" s="6">
        <f>ROUND(AB49-AB61,5)</f>
        <v>14103</v>
      </c>
      <c r="AC62" s="7"/>
      <c r="AD62" s="6">
        <f>ROUND(AD49-AD61,5)</f>
        <v>8285</v>
      </c>
      <c r="AE62" s="7"/>
      <c r="AF62" s="6">
        <f t="shared" si="3"/>
        <v>160575</v>
      </c>
    </row>
    <row r="63" spans="1:32" ht="29" customHeight="1" x14ac:dyDescent="0.45">
      <c r="A63" s="2"/>
      <c r="B63" s="2"/>
      <c r="C63" s="2"/>
      <c r="D63" s="2" t="s">
        <v>76</v>
      </c>
      <c r="E63" s="2"/>
      <c r="F63" s="2"/>
      <c r="G63" s="2"/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  <c r="AB63" s="6"/>
      <c r="AC63" s="7"/>
      <c r="AD63" s="6"/>
      <c r="AE63" s="7"/>
      <c r="AF63" s="6"/>
    </row>
    <row r="64" spans="1:32" x14ac:dyDescent="0.45">
      <c r="A64" s="2"/>
      <c r="B64" s="2"/>
      <c r="C64" s="2"/>
      <c r="D64" s="2"/>
      <c r="E64" s="2" t="s">
        <v>77</v>
      </c>
      <c r="F64" s="2"/>
      <c r="G64" s="2"/>
      <c r="H64" s="6">
        <v>0</v>
      </c>
      <c r="I64" s="7"/>
      <c r="J64" s="6">
        <v>0</v>
      </c>
      <c r="K64" s="7"/>
      <c r="L64" s="6">
        <v>0</v>
      </c>
      <c r="M64" s="7"/>
      <c r="N64" s="6">
        <v>0</v>
      </c>
      <c r="O64" s="7"/>
      <c r="P64" s="6">
        <v>0</v>
      </c>
      <c r="Q64" s="7"/>
      <c r="R64" s="6">
        <v>0</v>
      </c>
      <c r="S64" s="7"/>
      <c r="T64" s="6">
        <v>0</v>
      </c>
      <c r="U64" s="7"/>
      <c r="V64" s="6">
        <v>0</v>
      </c>
      <c r="W64" s="7"/>
      <c r="X64" s="6">
        <v>0</v>
      </c>
      <c r="Y64" s="7"/>
      <c r="Z64" s="6">
        <v>0</v>
      </c>
      <c r="AA64" s="7"/>
      <c r="AB64" s="6">
        <v>0</v>
      </c>
      <c r="AC64" s="7"/>
      <c r="AD64" s="6">
        <v>0</v>
      </c>
      <c r="AE64" s="7"/>
      <c r="AF64" s="6">
        <f>ROUND(SUM(H64:AD64),5)</f>
        <v>0</v>
      </c>
    </row>
    <row r="65" spans="1:32" x14ac:dyDescent="0.45">
      <c r="A65" s="2"/>
      <c r="B65" s="2"/>
      <c r="C65" s="2"/>
      <c r="D65" s="2"/>
      <c r="E65" s="2" t="s">
        <v>78</v>
      </c>
      <c r="F65" s="2"/>
      <c r="G65" s="2"/>
      <c r="H65" s="6">
        <v>1</v>
      </c>
      <c r="I65" s="7"/>
      <c r="J65" s="6">
        <v>0</v>
      </c>
      <c r="K65" s="7"/>
      <c r="L65" s="6">
        <v>0</v>
      </c>
      <c r="M65" s="7"/>
      <c r="N65" s="6">
        <v>0</v>
      </c>
      <c r="O65" s="7"/>
      <c r="P65" s="6">
        <v>0</v>
      </c>
      <c r="Q65" s="7"/>
      <c r="R65" s="6">
        <v>0</v>
      </c>
      <c r="S65" s="7"/>
      <c r="T65" s="6">
        <v>0</v>
      </c>
      <c r="U65" s="7"/>
      <c r="V65" s="6">
        <v>0</v>
      </c>
      <c r="W65" s="7"/>
      <c r="X65" s="6">
        <v>0</v>
      </c>
      <c r="Y65" s="7"/>
      <c r="Z65" s="6">
        <v>0</v>
      </c>
      <c r="AA65" s="7"/>
      <c r="AB65" s="6">
        <v>0</v>
      </c>
      <c r="AC65" s="7"/>
      <c r="AD65" s="6">
        <v>0</v>
      </c>
      <c r="AE65" s="7"/>
      <c r="AF65" s="6">
        <f>ROUND(SUM(H65:AD65),5)</f>
        <v>1</v>
      </c>
    </row>
    <row r="66" spans="1:32" x14ac:dyDescent="0.45">
      <c r="A66" s="2"/>
      <c r="B66" s="2"/>
      <c r="C66" s="2"/>
      <c r="D66" s="2"/>
      <c r="E66" s="2" t="s">
        <v>79</v>
      </c>
      <c r="F66" s="2"/>
      <c r="G66" s="2"/>
      <c r="H66" s="6"/>
      <c r="I66" s="7"/>
      <c r="J66" s="6"/>
      <c r="K66" s="7"/>
      <c r="L66" s="6"/>
      <c r="M66" s="7"/>
      <c r="N66" s="6"/>
      <c r="O66" s="7"/>
      <c r="P66" s="6"/>
      <c r="Q66" s="7"/>
      <c r="R66" s="6"/>
      <c r="S66" s="7"/>
      <c r="T66" s="6"/>
      <c r="U66" s="7"/>
      <c r="V66" s="6"/>
      <c r="W66" s="7"/>
      <c r="X66" s="6"/>
      <c r="Y66" s="7"/>
      <c r="Z66" s="6"/>
      <c r="AA66" s="7"/>
      <c r="AB66" s="6"/>
      <c r="AC66" s="7"/>
      <c r="AD66" s="6"/>
      <c r="AE66" s="7"/>
      <c r="AF66" s="6"/>
    </row>
    <row r="67" spans="1:32" x14ac:dyDescent="0.45">
      <c r="A67" s="2"/>
      <c r="B67" s="2"/>
      <c r="C67" s="2"/>
      <c r="D67" s="2"/>
      <c r="E67" s="2"/>
      <c r="F67" s="2" t="s">
        <v>80</v>
      </c>
      <c r="G67" s="2"/>
      <c r="H67" s="6">
        <v>0</v>
      </c>
      <c r="I67" s="7"/>
      <c r="J67" s="6">
        <v>0</v>
      </c>
      <c r="K67" s="7"/>
      <c r="L67" s="6">
        <v>0</v>
      </c>
      <c r="M67" s="7"/>
      <c r="N67" s="6">
        <v>0</v>
      </c>
      <c r="O67" s="7"/>
      <c r="P67" s="6">
        <v>0</v>
      </c>
      <c r="Q67" s="7"/>
      <c r="R67" s="6">
        <v>0</v>
      </c>
      <c r="S67" s="7"/>
      <c r="T67" s="6">
        <v>0</v>
      </c>
      <c r="U67" s="7"/>
      <c r="V67" s="6">
        <v>175</v>
      </c>
      <c r="W67" s="7"/>
      <c r="X67" s="6">
        <v>0</v>
      </c>
      <c r="Y67" s="7"/>
      <c r="Z67" s="6">
        <v>0</v>
      </c>
      <c r="AA67" s="7"/>
      <c r="AB67" s="6">
        <v>0</v>
      </c>
      <c r="AC67" s="7"/>
      <c r="AD67" s="6">
        <v>0</v>
      </c>
      <c r="AE67" s="7"/>
      <c r="AF67" s="6">
        <f t="shared" ref="AF67:AF75" si="4">ROUND(SUM(H67:AD67),5)</f>
        <v>175</v>
      </c>
    </row>
    <row r="68" spans="1:32" x14ac:dyDescent="0.45">
      <c r="A68" s="2"/>
      <c r="B68" s="2"/>
      <c r="C68" s="2"/>
      <c r="D68" s="2"/>
      <c r="E68" s="2"/>
      <c r="F68" s="2" t="s">
        <v>81</v>
      </c>
      <c r="G68" s="2"/>
      <c r="H68" s="6">
        <v>101</v>
      </c>
      <c r="I68" s="7"/>
      <c r="J68" s="6">
        <v>6</v>
      </c>
      <c r="K68" s="7"/>
      <c r="L68" s="6">
        <v>76</v>
      </c>
      <c r="M68" s="7"/>
      <c r="N68" s="6">
        <v>1596</v>
      </c>
      <c r="O68" s="7"/>
      <c r="P68" s="6">
        <v>13</v>
      </c>
      <c r="Q68" s="7"/>
      <c r="R68" s="6">
        <v>0</v>
      </c>
      <c r="S68" s="7"/>
      <c r="T68" s="6">
        <v>0</v>
      </c>
      <c r="U68" s="7"/>
      <c r="V68" s="6">
        <v>0</v>
      </c>
      <c r="W68" s="7"/>
      <c r="X68" s="6">
        <v>0</v>
      </c>
      <c r="Y68" s="7"/>
      <c r="Z68" s="6">
        <v>0</v>
      </c>
      <c r="AA68" s="7"/>
      <c r="AB68" s="6">
        <v>0</v>
      </c>
      <c r="AC68" s="7"/>
      <c r="AD68" s="6">
        <v>0</v>
      </c>
      <c r="AE68" s="7"/>
      <c r="AF68" s="6">
        <f t="shared" si="4"/>
        <v>1792</v>
      </c>
    </row>
    <row r="69" spans="1:32" x14ac:dyDescent="0.45">
      <c r="A69" s="2"/>
      <c r="B69" s="2"/>
      <c r="C69" s="2"/>
      <c r="D69" s="2"/>
      <c r="E69" s="2"/>
      <c r="F69" s="2" t="s">
        <v>82</v>
      </c>
      <c r="G69" s="2"/>
      <c r="H69" s="6">
        <v>0</v>
      </c>
      <c r="I69" s="7"/>
      <c r="J69" s="6">
        <v>0</v>
      </c>
      <c r="K69" s="7"/>
      <c r="L69" s="6">
        <v>0</v>
      </c>
      <c r="M69" s="7"/>
      <c r="N69" s="6">
        <v>300</v>
      </c>
      <c r="O69" s="7"/>
      <c r="P69" s="6">
        <v>32</v>
      </c>
      <c r="Q69" s="7"/>
      <c r="R69" s="6">
        <v>165</v>
      </c>
      <c r="S69" s="7"/>
      <c r="T69" s="6">
        <v>1649</v>
      </c>
      <c r="U69" s="7"/>
      <c r="V69" s="6">
        <v>0</v>
      </c>
      <c r="W69" s="7"/>
      <c r="X69" s="6">
        <v>6</v>
      </c>
      <c r="Y69" s="7"/>
      <c r="Z69" s="6">
        <v>0</v>
      </c>
      <c r="AA69" s="7"/>
      <c r="AB69" s="6">
        <v>0</v>
      </c>
      <c r="AC69" s="7"/>
      <c r="AD69" s="6">
        <v>0</v>
      </c>
      <c r="AE69" s="7"/>
      <c r="AF69" s="6">
        <f t="shared" si="4"/>
        <v>2152</v>
      </c>
    </row>
    <row r="70" spans="1:32" x14ac:dyDescent="0.45">
      <c r="A70" s="2"/>
      <c r="B70" s="2"/>
      <c r="C70" s="2"/>
      <c r="D70" s="2"/>
      <c r="E70" s="2"/>
      <c r="F70" s="2" t="s">
        <v>83</v>
      </c>
      <c r="G70" s="2"/>
      <c r="H70" s="6">
        <v>0</v>
      </c>
      <c r="I70" s="7"/>
      <c r="J70" s="6">
        <v>0</v>
      </c>
      <c r="K70" s="7"/>
      <c r="L70" s="6">
        <v>0</v>
      </c>
      <c r="M70" s="7"/>
      <c r="N70" s="6">
        <v>0</v>
      </c>
      <c r="O70" s="7"/>
      <c r="P70" s="6">
        <v>0</v>
      </c>
      <c r="Q70" s="7"/>
      <c r="R70" s="6">
        <v>311</v>
      </c>
      <c r="S70" s="7"/>
      <c r="T70" s="6">
        <v>26</v>
      </c>
      <c r="U70" s="7"/>
      <c r="V70" s="6">
        <v>1705</v>
      </c>
      <c r="W70" s="7"/>
      <c r="X70" s="6">
        <v>0</v>
      </c>
      <c r="Y70" s="7"/>
      <c r="Z70" s="6">
        <v>0</v>
      </c>
      <c r="AA70" s="7"/>
      <c r="AB70" s="6">
        <v>0</v>
      </c>
      <c r="AC70" s="7"/>
      <c r="AD70" s="6">
        <v>0</v>
      </c>
      <c r="AE70" s="7"/>
      <c r="AF70" s="6">
        <f t="shared" si="4"/>
        <v>2042</v>
      </c>
    </row>
    <row r="71" spans="1:32" x14ac:dyDescent="0.45">
      <c r="A71" s="2"/>
      <c r="B71" s="2"/>
      <c r="C71" s="2"/>
      <c r="D71" s="2"/>
      <c r="E71" s="2"/>
      <c r="F71" s="2" t="s">
        <v>84</v>
      </c>
      <c r="G71" s="2"/>
      <c r="H71" s="6">
        <v>0</v>
      </c>
      <c r="I71" s="7"/>
      <c r="J71" s="6">
        <v>0</v>
      </c>
      <c r="K71" s="7"/>
      <c r="L71" s="6">
        <v>0</v>
      </c>
      <c r="M71" s="7"/>
      <c r="N71" s="6">
        <v>0</v>
      </c>
      <c r="O71" s="7"/>
      <c r="P71" s="6">
        <v>0</v>
      </c>
      <c r="Q71" s="7"/>
      <c r="R71" s="6">
        <v>0</v>
      </c>
      <c r="S71" s="7"/>
      <c r="T71" s="6">
        <v>0</v>
      </c>
      <c r="U71" s="7"/>
      <c r="V71" s="6">
        <v>0</v>
      </c>
      <c r="W71" s="7"/>
      <c r="X71" s="6">
        <v>0</v>
      </c>
      <c r="Y71" s="7"/>
      <c r="Z71" s="6">
        <v>0</v>
      </c>
      <c r="AA71" s="7"/>
      <c r="AB71" s="6">
        <v>30</v>
      </c>
      <c r="AC71" s="7"/>
      <c r="AD71" s="6">
        <v>0</v>
      </c>
      <c r="AE71" s="7"/>
      <c r="AF71" s="6">
        <f t="shared" si="4"/>
        <v>30</v>
      </c>
    </row>
    <row r="72" spans="1:32" x14ac:dyDescent="0.45">
      <c r="A72" s="2"/>
      <c r="B72" s="2"/>
      <c r="C72" s="2"/>
      <c r="D72" s="2"/>
      <c r="E72" s="2"/>
      <c r="F72" s="2" t="s">
        <v>85</v>
      </c>
      <c r="G72" s="2"/>
      <c r="H72" s="6">
        <v>0</v>
      </c>
      <c r="I72" s="7"/>
      <c r="J72" s="6">
        <v>0</v>
      </c>
      <c r="K72" s="7"/>
      <c r="L72" s="6">
        <v>0</v>
      </c>
      <c r="M72" s="7"/>
      <c r="N72" s="6">
        <v>0</v>
      </c>
      <c r="O72" s="7"/>
      <c r="P72" s="6">
        <v>0</v>
      </c>
      <c r="Q72" s="7"/>
      <c r="R72" s="6">
        <v>0</v>
      </c>
      <c r="S72" s="7"/>
      <c r="T72" s="6">
        <v>303</v>
      </c>
      <c r="U72" s="7"/>
      <c r="V72" s="6">
        <v>121</v>
      </c>
      <c r="W72" s="7"/>
      <c r="X72" s="6">
        <v>0</v>
      </c>
      <c r="Y72" s="7"/>
      <c r="Z72" s="6">
        <v>101</v>
      </c>
      <c r="AA72" s="7"/>
      <c r="AB72" s="6">
        <v>732</v>
      </c>
      <c r="AC72" s="7"/>
      <c r="AD72" s="6">
        <v>1028</v>
      </c>
      <c r="AE72" s="7"/>
      <c r="AF72" s="6">
        <f t="shared" si="4"/>
        <v>2285</v>
      </c>
    </row>
    <row r="73" spans="1:32" x14ac:dyDescent="0.45">
      <c r="A73" s="2"/>
      <c r="B73" s="2"/>
      <c r="C73" s="2"/>
      <c r="D73" s="2"/>
      <c r="E73" s="2"/>
      <c r="F73" s="2" t="s">
        <v>86</v>
      </c>
      <c r="G73" s="2"/>
      <c r="H73" s="6">
        <v>1492</v>
      </c>
      <c r="I73" s="7"/>
      <c r="J73" s="6">
        <v>0</v>
      </c>
      <c r="K73" s="7"/>
      <c r="L73" s="6">
        <v>0</v>
      </c>
      <c r="M73" s="7"/>
      <c r="N73" s="6">
        <v>0</v>
      </c>
      <c r="O73" s="7"/>
      <c r="P73" s="6">
        <v>0</v>
      </c>
      <c r="Q73" s="7"/>
      <c r="R73" s="6">
        <v>0</v>
      </c>
      <c r="S73" s="7"/>
      <c r="T73" s="6">
        <v>0</v>
      </c>
      <c r="U73" s="7"/>
      <c r="V73" s="6">
        <v>0</v>
      </c>
      <c r="W73" s="7"/>
      <c r="X73" s="6">
        <v>0</v>
      </c>
      <c r="Y73" s="7"/>
      <c r="Z73" s="6">
        <v>0</v>
      </c>
      <c r="AA73" s="7"/>
      <c r="AB73" s="6">
        <v>0</v>
      </c>
      <c r="AC73" s="7"/>
      <c r="AD73" s="6">
        <v>0</v>
      </c>
      <c r="AE73" s="7"/>
      <c r="AF73" s="6">
        <f t="shared" si="4"/>
        <v>1492</v>
      </c>
    </row>
    <row r="74" spans="1:32" ht="14.65" thickBot="1" x14ac:dyDescent="0.5">
      <c r="A74" s="2"/>
      <c r="B74" s="2"/>
      <c r="C74" s="2"/>
      <c r="D74" s="2"/>
      <c r="E74" s="2"/>
      <c r="F74" s="2" t="s">
        <v>87</v>
      </c>
      <c r="G74" s="2"/>
      <c r="H74" s="8">
        <v>0</v>
      </c>
      <c r="I74" s="7"/>
      <c r="J74" s="8">
        <v>300</v>
      </c>
      <c r="K74" s="7"/>
      <c r="L74" s="8">
        <v>0</v>
      </c>
      <c r="M74" s="7"/>
      <c r="N74" s="8">
        <v>0</v>
      </c>
      <c r="O74" s="7"/>
      <c r="P74" s="8">
        <v>0</v>
      </c>
      <c r="Q74" s="7"/>
      <c r="R74" s="8">
        <v>0</v>
      </c>
      <c r="S74" s="7"/>
      <c r="T74" s="8">
        <v>0</v>
      </c>
      <c r="U74" s="7"/>
      <c r="V74" s="8">
        <v>0</v>
      </c>
      <c r="W74" s="7"/>
      <c r="X74" s="8">
        <v>0</v>
      </c>
      <c r="Y74" s="7"/>
      <c r="Z74" s="8">
        <v>0</v>
      </c>
      <c r="AA74" s="7"/>
      <c r="AB74" s="8">
        <v>310</v>
      </c>
      <c r="AC74" s="7"/>
      <c r="AD74" s="8">
        <v>38</v>
      </c>
      <c r="AE74" s="7"/>
      <c r="AF74" s="8">
        <f t="shared" si="4"/>
        <v>648</v>
      </c>
    </row>
    <row r="75" spans="1:32" x14ac:dyDescent="0.45">
      <c r="A75" s="2"/>
      <c r="B75" s="2"/>
      <c r="C75" s="2"/>
      <c r="D75" s="2"/>
      <c r="E75" s="2" t="s">
        <v>88</v>
      </c>
      <c r="F75" s="2"/>
      <c r="G75" s="2"/>
      <c r="H75" s="6">
        <f>ROUND(SUM(H66:H74),5)</f>
        <v>1593</v>
      </c>
      <c r="I75" s="7"/>
      <c r="J75" s="6">
        <f>ROUND(SUM(J66:J74),5)</f>
        <v>306</v>
      </c>
      <c r="K75" s="7"/>
      <c r="L75" s="6">
        <f>ROUND(SUM(L66:L74),5)</f>
        <v>76</v>
      </c>
      <c r="M75" s="7"/>
      <c r="N75" s="6">
        <f>ROUND(SUM(N66:N74),5)</f>
        <v>1896</v>
      </c>
      <c r="O75" s="7"/>
      <c r="P75" s="6">
        <f>ROUND(SUM(P66:P74),5)</f>
        <v>45</v>
      </c>
      <c r="Q75" s="7"/>
      <c r="R75" s="6">
        <f>ROUND(SUM(R66:R74),5)</f>
        <v>476</v>
      </c>
      <c r="S75" s="7"/>
      <c r="T75" s="6">
        <f>ROUND(SUM(T66:T74),5)</f>
        <v>1978</v>
      </c>
      <c r="U75" s="7"/>
      <c r="V75" s="6">
        <f>ROUND(SUM(V66:V74),5)</f>
        <v>2001</v>
      </c>
      <c r="W75" s="7"/>
      <c r="X75" s="6">
        <f>ROUND(SUM(X66:X74),5)</f>
        <v>6</v>
      </c>
      <c r="Y75" s="7"/>
      <c r="Z75" s="6">
        <f>ROUND(SUM(Z66:Z74),5)</f>
        <v>101</v>
      </c>
      <c r="AA75" s="7"/>
      <c r="AB75" s="6">
        <f>ROUND(SUM(AB66:AB74),5)</f>
        <v>1072</v>
      </c>
      <c r="AC75" s="7"/>
      <c r="AD75" s="6">
        <f>ROUND(SUM(AD66:AD74),5)</f>
        <v>1066</v>
      </c>
      <c r="AE75" s="7"/>
      <c r="AF75" s="6">
        <f t="shared" si="4"/>
        <v>10616</v>
      </c>
    </row>
    <row r="76" spans="1:32" ht="29" customHeight="1" x14ac:dyDescent="0.45">
      <c r="A76" s="2"/>
      <c r="B76" s="2"/>
      <c r="C76" s="2"/>
      <c r="D76" s="2"/>
      <c r="E76" s="2" t="s">
        <v>89</v>
      </c>
      <c r="F76" s="2"/>
      <c r="G76" s="2"/>
      <c r="H76" s="6"/>
      <c r="I76" s="7"/>
      <c r="J76" s="6"/>
      <c r="K76" s="7"/>
      <c r="L76" s="6"/>
      <c r="M76" s="7"/>
      <c r="N76" s="6"/>
      <c r="O76" s="7"/>
      <c r="P76" s="6"/>
      <c r="Q76" s="7"/>
      <c r="R76" s="6"/>
      <c r="S76" s="7"/>
      <c r="T76" s="6"/>
      <c r="U76" s="7"/>
      <c r="V76" s="6"/>
      <c r="W76" s="7"/>
      <c r="X76" s="6"/>
      <c r="Y76" s="7"/>
      <c r="Z76" s="6"/>
      <c r="AA76" s="7"/>
      <c r="AB76" s="6"/>
      <c r="AC76" s="7"/>
      <c r="AD76" s="6"/>
      <c r="AE76" s="7"/>
      <c r="AF76" s="6"/>
    </row>
    <row r="77" spans="1:32" x14ac:dyDescent="0.45">
      <c r="A77" s="2"/>
      <c r="B77" s="2"/>
      <c r="C77" s="2"/>
      <c r="D77" s="2"/>
      <c r="E77" s="2"/>
      <c r="F77" s="2" t="s">
        <v>90</v>
      </c>
      <c r="G77" s="2"/>
      <c r="H77" s="6">
        <v>40</v>
      </c>
      <c r="I77" s="7"/>
      <c r="J77" s="6">
        <v>84</v>
      </c>
      <c r="K77" s="7"/>
      <c r="L77" s="6">
        <v>0</v>
      </c>
      <c r="M77" s="7"/>
      <c r="N77" s="6">
        <v>19</v>
      </c>
      <c r="O77" s="7"/>
      <c r="P77" s="6">
        <v>57</v>
      </c>
      <c r="Q77" s="7"/>
      <c r="R77" s="6">
        <v>0</v>
      </c>
      <c r="S77" s="7"/>
      <c r="T77" s="6">
        <v>44</v>
      </c>
      <c r="U77" s="7"/>
      <c r="V77" s="6">
        <v>48</v>
      </c>
      <c r="W77" s="7"/>
      <c r="X77" s="6">
        <v>87</v>
      </c>
      <c r="Y77" s="7"/>
      <c r="Z77" s="6">
        <v>20</v>
      </c>
      <c r="AA77" s="7"/>
      <c r="AB77" s="6">
        <v>37</v>
      </c>
      <c r="AC77" s="7"/>
      <c r="AD77" s="6">
        <v>0</v>
      </c>
      <c r="AE77" s="7"/>
      <c r="AF77" s="6">
        <f>ROUND(SUM(H77:AD77),5)</f>
        <v>436</v>
      </c>
    </row>
    <row r="78" spans="1:32" x14ac:dyDescent="0.45">
      <c r="A78" s="2"/>
      <c r="B78" s="2"/>
      <c r="C78" s="2"/>
      <c r="D78" s="2"/>
      <c r="E78" s="2"/>
      <c r="F78" s="2" t="s">
        <v>91</v>
      </c>
      <c r="G78" s="2"/>
      <c r="H78" s="6">
        <v>0</v>
      </c>
      <c r="I78" s="7"/>
      <c r="J78" s="6">
        <v>250</v>
      </c>
      <c r="K78" s="7"/>
      <c r="L78" s="6">
        <v>0</v>
      </c>
      <c r="M78" s="7"/>
      <c r="N78" s="6">
        <v>0</v>
      </c>
      <c r="O78" s="7"/>
      <c r="P78" s="6">
        <v>0</v>
      </c>
      <c r="Q78" s="7"/>
      <c r="R78" s="6">
        <v>0</v>
      </c>
      <c r="S78" s="7"/>
      <c r="T78" s="6">
        <v>0</v>
      </c>
      <c r="U78" s="7"/>
      <c r="V78" s="6">
        <v>250</v>
      </c>
      <c r="W78" s="7"/>
      <c r="X78" s="6">
        <v>0</v>
      </c>
      <c r="Y78" s="7"/>
      <c r="Z78" s="6">
        <v>0</v>
      </c>
      <c r="AA78" s="7"/>
      <c r="AB78" s="6">
        <v>0</v>
      </c>
      <c r="AC78" s="7"/>
      <c r="AD78" s="6">
        <v>0</v>
      </c>
      <c r="AE78" s="7"/>
      <c r="AF78" s="6">
        <f>ROUND(SUM(H78:AD78),5)</f>
        <v>500</v>
      </c>
    </row>
    <row r="79" spans="1:32" x14ac:dyDescent="0.45">
      <c r="A79" s="2"/>
      <c r="B79" s="2"/>
      <c r="C79" s="2"/>
      <c r="D79" s="2"/>
      <c r="E79" s="2"/>
      <c r="F79" s="2" t="s">
        <v>92</v>
      </c>
      <c r="G79" s="2"/>
      <c r="H79" s="6">
        <v>45</v>
      </c>
      <c r="I79" s="7"/>
      <c r="J79" s="6">
        <v>45</v>
      </c>
      <c r="K79" s="7"/>
      <c r="L79" s="6">
        <v>45</v>
      </c>
      <c r="M79" s="7"/>
      <c r="N79" s="6">
        <v>45</v>
      </c>
      <c r="O79" s="7"/>
      <c r="P79" s="6">
        <v>45</v>
      </c>
      <c r="Q79" s="7"/>
      <c r="R79" s="6">
        <v>45</v>
      </c>
      <c r="S79" s="7"/>
      <c r="T79" s="6">
        <v>45</v>
      </c>
      <c r="U79" s="7"/>
      <c r="V79" s="6">
        <v>45</v>
      </c>
      <c r="W79" s="7"/>
      <c r="X79" s="6">
        <v>795</v>
      </c>
      <c r="Y79" s="7"/>
      <c r="Z79" s="6">
        <v>45</v>
      </c>
      <c r="AA79" s="7"/>
      <c r="AB79" s="6">
        <v>45</v>
      </c>
      <c r="AC79" s="7"/>
      <c r="AD79" s="6">
        <v>45</v>
      </c>
      <c r="AE79" s="7"/>
      <c r="AF79" s="6">
        <f>ROUND(SUM(H79:AD79),5)</f>
        <v>1290</v>
      </c>
    </row>
    <row r="80" spans="1:32" x14ac:dyDescent="0.45">
      <c r="A80" s="2"/>
      <c r="B80" s="2"/>
      <c r="C80" s="2"/>
      <c r="D80" s="2"/>
      <c r="E80" s="2"/>
      <c r="F80" s="2" t="s">
        <v>93</v>
      </c>
      <c r="G80" s="2"/>
      <c r="H80" s="6">
        <v>226</v>
      </c>
      <c r="I80" s="7"/>
      <c r="J80" s="6">
        <v>34</v>
      </c>
      <c r="K80" s="7"/>
      <c r="L80" s="6">
        <v>77</v>
      </c>
      <c r="M80" s="7"/>
      <c r="N80" s="6">
        <v>170</v>
      </c>
      <c r="O80" s="7"/>
      <c r="P80" s="6">
        <v>34</v>
      </c>
      <c r="Q80" s="7"/>
      <c r="R80" s="6">
        <v>34</v>
      </c>
      <c r="S80" s="7"/>
      <c r="T80" s="6">
        <v>4</v>
      </c>
      <c r="U80" s="7"/>
      <c r="V80" s="6">
        <v>71</v>
      </c>
      <c r="W80" s="7"/>
      <c r="X80" s="6">
        <v>24</v>
      </c>
      <c r="Y80" s="7"/>
      <c r="Z80" s="6">
        <v>19</v>
      </c>
      <c r="AA80" s="7"/>
      <c r="AB80" s="6">
        <v>37</v>
      </c>
      <c r="AC80" s="7"/>
      <c r="AD80" s="6">
        <v>30</v>
      </c>
      <c r="AE80" s="7"/>
      <c r="AF80" s="6">
        <f>ROUND(SUM(H80:AD80),5)</f>
        <v>760</v>
      </c>
    </row>
    <row r="81" spans="1:32" x14ac:dyDescent="0.45">
      <c r="A81" s="2"/>
      <c r="B81" s="2"/>
      <c r="C81" s="2"/>
      <c r="D81" s="2"/>
      <c r="E81" s="2"/>
      <c r="F81" s="2" t="s">
        <v>94</v>
      </c>
      <c r="G81" s="2"/>
      <c r="H81" s="6">
        <v>120</v>
      </c>
      <c r="I81" s="7"/>
      <c r="J81" s="6">
        <v>120</v>
      </c>
      <c r="K81" s="7"/>
      <c r="L81" s="6">
        <v>0</v>
      </c>
      <c r="M81" s="7"/>
      <c r="N81" s="6">
        <v>120</v>
      </c>
      <c r="O81" s="7"/>
      <c r="P81" s="6">
        <v>0</v>
      </c>
      <c r="Q81" s="7"/>
      <c r="R81" s="6">
        <v>140</v>
      </c>
      <c r="S81" s="7"/>
      <c r="T81" s="6">
        <v>140</v>
      </c>
      <c r="U81" s="7"/>
      <c r="V81" s="6">
        <v>280</v>
      </c>
      <c r="W81" s="7"/>
      <c r="X81" s="6">
        <v>140</v>
      </c>
      <c r="Y81" s="7"/>
      <c r="Z81" s="6">
        <v>140</v>
      </c>
      <c r="AA81" s="7"/>
      <c r="AB81" s="6">
        <v>140</v>
      </c>
      <c r="AC81" s="7"/>
      <c r="AD81" s="6">
        <v>0</v>
      </c>
      <c r="AE81" s="7"/>
      <c r="AF81" s="6">
        <f>ROUND(SUM(H81:AD81),5)</f>
        <v>1340</v>
      </c>
    </row>
    <row r="82" spans="1:32" x14ac:dyDescent="0.45">
      <c r="A82" s="2"/>
      <c r="B82" s="2"/>
      <c r="C82" s="2"/>
      <c r="D82" s="2"/>
      <c r="E82" s="2"/>
      <c r="F82" s="2" t="s">
        <v>95</v>
      </c>
      <c r="G82" s="2"/>
      <c r="H82" s="6"/>
      <c r="I82" s="7"/>
      <c r="J82" s="6"/>
      <c r="K82" s="7"/>
      <c r="L82" s="6"/>
      <c r="M82" s="7"/>
      <c r="N82" s="6"/>
      <c r="O82" s="7"/>
      <c r="P82" s="6"/>
      <c r="Q82" s="7"/>
      <c r="R82" s="6"/>
      <c r="S82" s="7"/>
      <c r="T82" s="6"/>
      <c r="U82" s="7"/>
      <c r="V82" s="6"/>
      <c r="W82" s="7"/>
      <c r="X82" s="6"/>
      <c r="Y82" s="7"/>
      <c r="Z82" s="6"/>
      <c r="AA82" s="7"/>
      <c r="AB82" s="6"/>
      <c r="AC82" s="7"/>
      <c r="AD82" s="6"/>
      <c r="AE82" s="7"/>
      <c r="AF82" s="6"/>
    </row>
    <row r="83" spans="1:32" ht="14.65" thickBot="1" x14ac:dyDescent="0.5">
      <c r="A83" s="2"/>
      <c r="B83" s="2"/>
      <c r="C83" s="2"/>
      <c r="D83" s="2"/>
      <c r="E83" s="2"/>
      <c r="F83" s="2"/>
      <c r="G83" s="2" t="s">
        <v>96</v>
      </c>
      <c r="H83" s="8">
        <v>0</v>
      </c>
      <c r="I83" s="7"/>
      <c r="J83" s="8">
        <v>0</v>
      </c>
      <c r="K83" s="7"/>
      <c r="L83" s="8">
        <v>0</v>
      </c>
      <c r="M83" s="7"/>
      <c r="N83" s="8">
        <v>0</v>
      </c>
      <c r="O83" s="7"/>
      <c r="P83" s="8">
        <v>0</v>
      </c>
      <c r="Q83" s="7"/>
      <c r="R83" s="8">
        <v>0</v>
      </c>
      <c r="S83" s="7"/>
      <c r="T83" s="8">
        <v>0</v>
      </c>
      <c r="U83" s="7"/>
      <c r="V83" s="8">
        <v>0</v>
      </c>
      <c r="W83" s="7"/>
      <c r="X83" s="8">
        <v>0</v>
      </c>
      <c r="Y83" s="7"/>
      <c r="Z83" s="8">
        <v>0</v>
      </c>
      <c r="AA83" s="7"/>
      <c r="AB83" s="8">
        <v>0</v>
      </c>
      <c r="AC83" s="7"/>
      <c r="AD83" s="8">
        <v>1799</v>
      </c>
      <c r="AE83" s="7"/>
      <c r="AF83" s="8">
        <f t="shared" ref="AF83:AF94" si="5">ROUND(SUM(H83:AD83),5)</f>
        <v>1799</v>
      </c>
    </row>
    <row r="84" spans="1:32" x14ac:dyDescent="0.45">
      <c r="A84" s="2"/>
      <c r="B84" s="2"/>
      <c r="C84" s="2"/>
      <c r="D84" s="2"/>
      <c r="E84" s="2"/>
      <c r="F84" s="2" t="s">
        <v>97</v>
      </c>
      <c r="G84" s="2"/>
      <c r="H84" s="6">
        <f>ROUND(SUM(H82:H83),5)</f>
        <v>0</v>
      </c>
      <c r="I84" s="7"/>
      <c r="J84" s="6">
        <f>ROUND(SUM(J82:J83),5)</f>
        <v>0</v>
      </c>
      <c r="K84" s="7"/>
      <c r="L84" s="6">
        <f>ROUND(SUM(L82:L83),5)</f>
        <v>0</v>
      </c>
      <c r="M84" s="7"/>
      <c r="N84" s="6">
        <f>ROUND(SUM(N82:N83),5)</f>
        <v>0</v>
      </c>
      <c r="O84" s="7"/>
      <c r="P84" s="6">
        <f>ROUND(SUM(P82:P83),5)</f>
        <v>0</v>
      </c>
      <c r="Q84" s="7"/>
      <c r="R84" s="6">
        <f>ROUND(SUM(R82:R83),5)</f>
        <v>0</v>
      </c>
      <c r="S84" s="7"/>
      <c r="T84" s="6">
        <f>ROUND(SUM(T82:T83),5)</f>
        <v>0</v>
      </c>
      <c r="U84" s="7"/>
      <c r="V84" s="6">
        <f>ROUND(SUM(V82:V83),5)</f>
        <v>0</v>
      </c>
      <c r="W84" s="7"/>
      <c r="X84" s="6">
        <f>ROUND(SUM(X82:X83),5)</f>
        <v>0</v>
      </c>
      <c r="Y84" s="7"/>
      <c r="Z84" s="6">
        <f>ROUND(SUM(Z82:Z83),5)</f>
        <v>0</v>
      </c>
      <c r="AA84" s="7"/>
      <c r="AB84" s="6">
        <f>ROUND(SUM(AB82:AB83),5)</f>
        <v>0</v>
      </c>
      <c r="AC84" s="7"/>
      <c r="AD84" s="6">
        <f>ROUND(SUM(AD82:AD83),5)</f>
        <v>1799</v>
      </c>
      <c r="AE84" s="7"/>
      <c r="AF84" s="6">
        <f t="shared" si="5"/>
        <v>1799</v>
      </c>
    </row>
    <row r="85" spans="1:32" ht="29" customHeight="1" x14ac:dyDescent="0.45">
      <c r="A85" s="2"/>
      <c r="B85" s="2"/>
      <c r="C85" s="2"/>
      <c r="D85" s="2"/>
      <c r="E85" s="2"/>
      <c r="F85" s="2" t="s">
        <v>98</v>
      </c>
      <c r="G85" s="2"/>
      <c r="H85" s="6">
        <v>0</v>
      </c>
      <c r="I85" s="7"/>
      <c r="J85" s="6">
        <v>0</v>
      </c>
      <c r="K85" s="7"/>
      <c r="L85" s="6">
        <v>0</v>
      </c>
      <c r="M85" s="7"/>
      <c r="N85" s="6">
        <v>18</v>
      </c>
      <c r="O85" s="7"/>
      <c r="P85" s="6">
        <v>0</v>
      </c>
      <c r="Q85" s="7"/>
      <c r="R85" s="6">
        <v>0</v>
      </c>
      <c r="S85" s="7"/>
      <c r="T85" s="6">
        <v>0</v>
      </c>
      <c r="U85" s="7"/>
      <c r="V85" s="6">
        <v>32</v>
      </c>
      <c r="W85" s="7"/>
      <c r="X85" s="6">
        <v>0</v>
      </c>
      <c r="Y85" s="7"/>
      <c r="Z85" s="6">
        <v>0</v>
      </c>
      <c r="AA85" s="7"/>
      <c r="AB85" s="6">
        <v>29</v>
      </c>
      <c r="AC85" s="7"/>
      <c r="AD85" s="6">
        <v>0</v>
      </c>
      <c r="AE85" s="7"/>
      <c r="AF85" s="6">
        <f t="shared" si="5"/>
        <v>79</v>
      </c>
    </row>
    <row r="86" spans="1:32" x14ac:dyDescent="0.45">
      <c r="A86" s="2"/>
      <c r="B86" s="2"/>
      <c r="C86" s="2"/>
      <c r="D86" s="2"/>
      <c r="E86" s="2"/>
      <c r="F86" s="2" t="s">
        <v>99</v>
      </c>
      <c r="G86" s="2"/>
      <c r="H86" s="6">
        <v>0</v>
      </c>
      <c r="I86" s="7"/>
      <c r="J86" s="6">
        <v>0</v>
      </c>
      <c r="K86" s="7"/>
      <c r="L86" s="6">
        <v>540</v>
      </c>
      <c r="M86" s="7"/>
      <c r="N86" s="6">
        <v>540</v>
      </c>
      <c r="O86" s="7"/>
      <c r="P86" s="6">
        <v>540</v>
      </c>
      <c r="Q86" s="7"/>
      <c r="R86" s="6">
        <v>540</v>
      </c>
      <c r="S86" s="7"/>
      <c r="T86" s="6">
        <v>540</v>
      </c>
      <c r="U86" s="7"/>
      <c r="V86" s="6">
        <v>1848</v>
      </c>
      <c r="W86" s="7"/>
      <c r="X86" s="6">
        <v>540</v>
      </c>
      <c r="Y86" s="7"/>
      <c r="Z86" s="6">
        <v>2030</v>
      </c>
      <c r="AA86" s="7"/>
      <c r="AB86" s="6">
        <v>540</v>
      </c>
      <c r="AC86" s="7"/>
      <c r="AD86" s="6">
        <v>0</v>
      </c>
      <c r="AE86" s="7"/>
      <c r="AF86" s="6">
        <f t="shared" si="5"/>
        <v>7658</v>
      </c>
    </row>
    <row r="87" spans="1:32" x14ac:dyDescent="0.45">
      <c r="A87" s="2"/>
      <c r="B87" s="2"/>
      <c r="C87" s="2"/>
      <c r="D87" s="2"/>
      <c r="E87" s="2"/>
      <c r="F87" s="2" t="s">
        <v>100</v>
      </c>
      <c r="G87" s="2"/>
      <c r="H87" s="6">
        <v>0</v>
      </c>
      <c r="I87" s="7"/>
      <c r="J87" s="6">
        <v>0</v>
      </c>
      <c r="K87" s="7"/>
      <c r="L87" s="6">
        <v>0</v>
      </c>
      <c r="M87" s="7"/>
      <c r="N87" s="6">
        <v>0</v>
      </c>
      <c r="O87" s="7"/>
      <c r="P87" s="6">
        <v>0</v>
      </c>
      <c r="Q87" s="7"/>
      <c r="R87" s="6">
        <v>0</v>
      </c>
      <c r="S87" s="7"/>
      <c r="T87" s="6">
        <v>0</v>
      </c>
      <c r="U87" s="7"/>
      <c r="V87" s="6">
        <v>50</v>
      </c>
      <c r="W87" s="7"/>
      <c r="X87" s="6">
        <v>0</v>
      </c>
      <c r="Y87" s="7"/>
      <c r="Z87" s="6">
        <v>83</v>
      </c>
      <c r="AA87" s="7"/>
      <c r="AB87" s="6">
        <v>0</v>
      </c>
      <c r="AC87" s="7"/>
      <c r="AD87" s="6">
        <v>0</v>
      </c>
      <c r="AE87" s="7"/>
      <c r="AF87" s="6">
        <f t="shared" si="5"/>
        <v>133</v>
      </c>
    </row>
    <row r="88" spans="1:32" x14ac:dyDescent="0.45">
      <c r="A88" s="2"/>
      <c r="B88" s="2"/>
      <c r="C88" s="2"/>
      <c r="D88" s="2"/>
      <c r="E88" s="2"/>
      <c r="F88" s="2" t="s">
        <v>101</v>
      </c>
      <c r="G88" s="2"/>
      <c r="H88" s="6">
        <v>0</v>
      </c>
      <c r="I88" s="7"/>
      <c r="J88" s="6">
        <v>0</v>
      </c>
      <c r="K88" s="7"/>
      <c r="L88" s="6">
        <v>0</v>
      </c>
      <c r="M88" s="7"/>
      <c r="N88" s="6">
        <v>3</v>
      </c>
      <c r="O88" s="7"/>
      <c r="P88" s="6">
        <v>0</v>
      </c>
      <c r="Q88" s="7"/>
      <c r="R88" s="6">
        <v>128</v>
      </c>
      <c r="S88" s="7"/>
      <c r="T88" s="6">
        <v>0</v>
      </c>
      <c r="U88" s="7"/>
      <c r="V88" s="6">
        <v>0</v>
      </c>
      <c r="W88" s="7"/>
      <c r="X88" s="6">
        <v>0</v>
      </c>
      <c r="Y88" s="7"/>
      <c r="Z88" s="6">
        <v>0</v>
      </c>
      <c r="AA88" s="7"/>
      <c r="AB88" s="6">
        <v>0</v>
      </c>
      <c r="AC88" s="7"/>
      <c r="AD88" s="6">
        <v>0</v>
      </c>
      <c r="AE88" s="7"/>
      <c r="AF88" s="6">
        <f t="shared" si="5"/>
        <v>131</v>
      </c>
    </row>
    <row r="89" spans="1:32" x14ac:dyDescent="0.45">
      <c r="A89" s="2"/>
      <c r="B89" s="2"/>
      <c r="C89" s="2"/>
      <c r="D89" s="2"/>
      <c r="E89" s="2"/>
      <c r="F89" s="2" t="s">
        <v>102</v>
      </c>
      <c r="G89" s="2"/>
      <c r="H89" s="6">
        <v>0</v>
      </c>
      <c r="I89" s="7"/>
      <c r="J89" s="6">
        <v>41</v>
      </c>
      <c r="K89" s="7"/>
      <c r="L89" s="6">
        <v>0</v>
      </c>
      <c r="M89" s="7"/>
      <c r="N89" s="6">
        <v>131</v>
      </c>
      <c r="O89" s="7"/>
      <c r="P89" s="6">
        <v>0</v>
      </c>
      <c r="Q89" s="7"/>
      <c r="R89" s="6">
        <v>0</v>
      </c>
      <c r="S89" s="7"/>
      <c r="T89" s="6">
        <v>43</v>
      </c>
      <c r="U89" s="7"/>
      <c r="V89" s="6">
        <v>0</v>
      </c>
      <c r="W89" s="7"/>
      <c r="X89" s="6">
        <v>0</v>
      </c>
      <c r="Y89" s="7"/>
      <c r="Z89" s="6">
        <v>126</v>
      </c>
      <c r="AA89" s="7"/>
      <c r="AB89" s="6">
        <v>33</v>
      </c>
      <c r="AC89" s="7"/>
      <c r="AD89" s="6">
        <v>0</v>
      </c>
      <c r="AE89" s="7"/>
      <c r="AF89" s="6">
        <f t="shared" si="5"/>
        <v>374</v>
      </c>
    </row>
    <row r="90" spans="1:32" x14ac:dyDescent="0.45">
      <c r="A90" s="2"/>
      <c r="B90" s="2"/>
      <c r="C90" s="2"/>
      <c r="D90" s="2"/>
      <c r="E90" s="2"/>
      <c r="F90" s="2" t="s">
        <v>103</v>
      </c>
      <c r="G90" s="2"/>
      <c r="H90" s="6">
        <v>0</v>
      </c>
      <c r="I90" s="7"/>
      <c r="J90" s="6">
        <v>0</v>
      </c>
      <c r="K90" s="7"/>
      <c r="L90" s="6">
        <v>0</v>
      </c>
      <c r="M90" s="7"/>
      <c r="N90" s="6">
        <v>0</v>
      </c>
      <c r="O90" s="7"/>
      <c r="P90" s="6">
        <v>0</v>
      </c>
      <c r="Q90" s="7"/>
      <c r="R90" s="6">
        <v>0</v>
      </c>
      <c r="S90" s="7"/>
      <c r="T90" s="6">
        <v>0</v>
      </c>
      <c r="U90" s="7"/>
      <c r="V90" s="6">
        <v>0</v>
      </c>
      <c r="W90" s="7"/>
      <c r="X90" s="6">
        <v>8</v>
      </c>
      <c r="Y90" s="7"/>
      <c r="Z90" s="6">
        <v>0</v>
      </c>
      <c r="AA90" s="7"/>
      <c r="AB90" s="6">
        <v>11</v>
      </c>
      <c r="AC90" s="7"/>
      <c r="AD90" s="6">
        <v>0</v>
      </c>
      <c r="AE90" s="7"/>
      <c r="AF90" s="6">
        <f t="shared" si="5"/>
        <v>19</v>
      </c>
    </row>
    <row r="91" spans="1:32" x14ac:dyDescent="0.45">
      <c r="A91" s="2"/>
      <c r="B91" s="2"/>
      <c r="C91" s="2"/>
      <c r="D91" s="2"/>
      <c r="E91" s="2"/>
      <c r="F91" s="2" t="s">
        <v>104</v>
      </c>
      <c r="G91" s="2"/>
      <c r="H91" s="6">
        <v>0</v>
      </c>
      <c r="I91" s="7"/>
      <c r="J91" s="6">
        <v>0</v>
      </c>
      <c r="K91" s="7"/>
      <c r="L91" s="6">
        <v>0</v>
      </c>
      <c r="M91" s="7"/>
      <c r="N91" s="6">
        <v>0</v>
      </c>
      <c r="O91" s="7"/>
      <c r="P91" s="6">
        <v>0</v>
      </c>
      <c r="Q91" s="7"/>
      <c r="R91" s="6">
        <v>0</v>
      </c>
      <c r="S91" s="7"/>
      <c r="T91" s="6">
        <v>0</v>
      </c>
      <c r="U91" s="7"/>
      <c r="V91" s="6">
        <v>0</v>
      </c>
      <c r="W91" s="7"/>
      <c r="X91" s="6">
        <v>139</v>
      </c>
      <c r="Y91" s="7"/>
      <c r="Z91" s="6">
        <v>82</v>
      </c>
      <c r="AA91" s="7"/>
      <c r="AB91" s="6">
        <v>0</v>
      </c>
      <c r="AC91" s="7"/>
      <c r="AD91" s="6">
        <v>0</v>
      </c>
      <c r="AE91" s="7"/>
      <c r="AF91" s="6">
        <f t="shared" si="5"/>
        <v>221</v>
      </c>
    </row>
    <row r="92" spans="1:32" x14ac:dyDescent="0.45">
      <c r="A92" s="2"/>
      <c r="B92" s="2"/>
      <c r="C92" s="2"/>
      <c r="D92" s="2"/>
      <c r="E92" s="2"/>
      <c r="F92" s="2" t="s">
        <v>105</v>
      </c>
      <c r="G92" s="2"/>
      <c r="H92" s="6">
        <v>8640</v>
      </c>
      <c r="I92" s="7"/>
      <c r="J92" s="6">
        <v>8640</v>
      </c>
      <c r="K92" s="7"/>
      <c r="L92" s="6">
        <v>8900</v>
      </c>
      <c r="M92" s="7"/>
      <c r="N92" s="6">
        <v>8900</v>
      </c>
      <c r="O92" s="7"/>
      <c r="P92" s="6">
        <v>8900</v>
      </c>
      <c r="Q92" s="7"/>
      <c r="R92" s="6">
        <v>8900</v>
      </c>
      <c r="S92" s="7"/>
      <c r="T92" s="6">
        <v>8900</v>
      </c>
      <c r="U92" s="7"/>
      <c r="V92" s="6">
        <v>8900</v>
      </c>
      <c r="W92" s="7"/>
      <c r="X92" s="6">
        <v>8900</v>
      </c>
      <c r="Y92" s="7"/>
      <c r="Z92" s="6">
        <v>17799</v>
      </c>
      <c r="AA92" s="7"/>
      <c r="AB92" s="6">
        <v>0</v>
      </c>
      <c r="AC92" s="7"/>
      <c r="AD92" s="6">
        <v>8900</v>
      </c>
      <c r="AE92" s="7"/>
      <c r="AF92" s="6">
        <f t="shared" si="5"/>
        <v>106279</v>
      </c>
    </row>
    <row r="93" spans="1:32" ht="14.65" thickBot="1" x14ac:dyDescent="0.5">
      <c r="A93" s="2"/>
      <c r="B93" s="2"/>
      <c r="C93" s="2"/>
      <c r="D93" s="2"/>
      <c r="E93" s="2"/>
      <c r="F93" s="2" t="s">
        <v>106</v>
      </c>
      <c r="G93" s="2"/>
      <c r="H93" s="8">
        <v>0</v>
      </c>
      <c r="I93" s="7"/>
      <c r="J93" s="8">
        <v>0</v>
      </c>
      <c r="K93" s="7"/>
      <c r="L93" s="8">
        <v>0</v>
      </c>
      <c r="M93" s="7"/>
      <c r="N93" s="8">
        <v>0</v>
      </c>
      <c r="O93" s="7"/>
      <c r="P93" s="8">
        <v>0</v>
      </c>
      <c r="Q93" s="7"/>
      <c r="R93" s="8">
        <v>1</v>
      </c>
      <c r="S93" s="7"/>
      <c r="T93" s="8">
        <v>0</v>
      </c>
      <c r="U93" s="7"/>
      <c r="V93" s="8">
        <v>0</v>
      </c>
      <c r="W93" s="7"/>
      <c r="X93" s="8">
        <v>1</v>
      </c>
      <c r="Y93" s="7"/>
      <c r="Z93" s="8">
        <v>0</v>
      </c>
      <c r="AA93" s="7"/>
      <c r="AB93" s="8">
        <v>0</v>
      </c>
      <c r="AC93" s="7"/>
      <c r="AD93" s="8">
        <v>0</v>
      </c>
      <c r="AE93" s="7"/>
      <c r="AF93" s="8">
        <f t="shared" si="5"/>
        <v>2</v>
      </c>
    </row>
    <row r="94" spans="1:32" x14ac:dyDescent="0.45">
      <c r="A94" s="2"/>
      <c r="B94" s="2"/>
      <c r="C94" s="2"/>
      <c r="D94" s="2"/>
      <c r="E94" s="2" t="s">
        <v>107</v>
      </c>
      <c r="F94" s="2"/>
      <c r="G94" s="2"/>
      <c r="H94" s="6">
        <f>ROUND(SUM(H76:H81)+SUM(H84:H93),5)</f>
        <v>9071</v>
      </c>
      <c r="I94" s="7"/>
      <c r="J94" s="6">
        <f>ROUND(SUM(J76:J81)+SUM(J84:J93),5)</f>
        <v>9214</v>
      </c>
      <c r="K94" s="7"/>
      <c r="L94" s="6">
        <f>ROUND(SUM(L76:L81)+SUM(L84:L93),5)</f>
        <v>9562</v>
      </c>
      <c r="M94" s="7"/>
      <c r="N94" s="6">
        <f>ROUND(SUM(N76:N81)+SUM(N84:N93),5)</f>
        <v>9946</v>
      </c>
      <c r="O94" s="7"/>
      <c r="P94" s="6">
        <f>ROUND(SUM(P76:P81)+SUM(P84:P93),5)</f>
        <v>9576</v>
      </c>
      <c r="Q94" s="7"/>
      <c r="R94" s="6">
        <f>ROUND(SUM(R76:R81)+SUM(R84:R93),5)</f>
        <v>9788</v>
      </c>
      <c r="S94" s="7"/>
      <c r="T94" s="6">
        <f>ROUND(SUM(T76:T81)+SUM(T84:T93),5)</f>
        <v>9716</v>
      </c>
      <c r="U94" s="7"/>
      <c r="V94" s="6">
        <f>ROUND(SUM(V76:V81)+SUM(V84:V93),5)</f>
        <v>11524</v>
      </c>
      <c r="W94" s="7"/>
      <c r="X94" s="6">
        <f>ROUND(SUM(X76:X81)+SUM(X84:X93),5)</f>
        <v>10634</v>
      </c>
      <c r="Y94" s="7"/>
      <c r="Z94" s="6">
        <f>ROUND(SUM(Z76:Z81)+SUM(Z84:Z93),5)</f>
        <v>20344</v>
      </c>
      <c r="AA94" s="7"/>
      <c r="AB94" s="6">
        <f>ROUND(SUM(AB76:AB81)+SUM(AB84:AB93),5)</f>
        <v>872</v>
      </c>
      <c r="AC94" s="7"/>
      <c r="AD94" s="6">
        <f>ROUND(SUM(AD76:AD81)+SUM(AD84:AD93),5)</f>
        <v>10774</v>
      </c>
      <c r="AE94" s="7"/>
      <c r="AF94" s="6">
        <f t="shared" si="5"/>
        <v>121021</v>
      </c>
    </row>
    <row r="95" spans="1:32" ht="29" customHeight="1" x14ac:dyDescent="0.45">
      <c r="A95" s="2"/>
      <c r="B95" s="2"/>
      <c r="C95" s="2"/>
      <c r="D95" s="2"/>
      <c r="E95" s="2" t="s">
        <v>108</v>
      </c>
      <c r="F95" s="2"/>
      <c r="G95" s="2"/>
      <c r="H95" s="6"/>
      <c r="I95" s="7"/>
      <c r="J95" s="6"/>
      <c r="K95" s="7"/>
      <c r="L95" s="6"/>
      <c r="M95" s="7"/>
      <c r="N95" s="6"/>
      <c r="O95" s="7"/>
      <c r="P95" s="6"/>
      <c r="Q95" s="7"/>
      <c r="R95" s="6"/>
      <c r="S95" s="7"/>
      <c r="T95" s="6"/>
      <c r="U95" s="7"/>
      <c r="V95" s="6"/>
      <c r="W95" s="7"/>
      <c r="X95" s="6"/>
      <c r="Y95" s="7"/>
      <c r="Z95" s="6"/>
      <c r="AA95" s="7"/>
      <c r="AB95" s="6"/>
      <c r="AC95" s="7"/>
      <c r="AD95" s="6"/>
      <c r="AE95" s="7"/>
      <c r="AF95" s="6"/>
    </row>
    <row r="96" spans="1:32" x14ac:dyDescent="0.45">
      <c r="A96" s="2"/>
      <c r="B96" s="2"/>
      <c r="C96" s="2"/>
      <c r="D96" s="2"/>
      <c r="E96" s="2"/>
      <c r="F96" s="2" t="s">
        <v>109</v>
      </c>
      <c r="G96" s="2"/>
      <c r="H96" s="6">
        <v>0</v>
      </c>
      <c r="I96" s="7"/>
      <c r="J96" s="6">
        <v>59</v>
      </c>
      <c r="K96" s="7"/>
      <c r="L96" s="6">
        <v>0</v>
      </c>
      <c r="M96" s="7"/>
      <c r="N96" s="6">
        <v>59</v>
      </c>
      <c r="O96" s="7"/>
      <c r="P96" s="6">
        <v>0</v>
      </c>
      <c r="Q96" s="7"/>
      <c r="R96" s="6">
        <v>59</v>
      </c>
      <c r="S96" s="7"/>
      <c r="T96" s="6">
        <v>0</v>
      </c>
      <c r="U96" s="7"/>
      <c r="V96" s="6">
        <v>62</v>
      </c>
      <c r="W96" s="7"/>
      <c r="X96" s="6">
        <v>0</v>
      </c>
      <c r="Y96" s="7"/>
      <c r="Z96" s="6">
        <v>62</v>
      </c>
      <c r="AA96" s="7"/>
      <c r="AB96" s="6">
        <v>0</v>
      </c>
      <c r="AC96" s="7"/>
      <c r="AD96" s="6">
        <v>77</v>
      </c>
      <c r="AE96" s="7"/>
      <c r="AF96" s="6">
        <f>ROUND(SUM(H96:AD96),5)</f>
        <v>378</v>
      </c>
    </row>
    <row r="97" spans="1:32" x14ac:dyDescent="0.45">
      <c r="A97" s="2"/>
      <c r="B97" s="2"/>
      <c r="C97" s="2"/>
      <c r="D97" s="2"/>
      <c r="E97" s="2"/>
      <c r="F97" s="2" t="s">
        <v>110</v>
      </c>
      <c r="G97" s="2"/>
      <c r="H97" s="6">
        <v>268</v>
      </c>
      <c r="I97" s="7"/>
      <c r="J97" s="6">
        <v>271</v>
      </c>
      <c r="K97" s="7"/>
      <c r="L97" s="6">
        <v>334</v>
      </c>
      <c r="M97" s="7"/>
      <c r="N97" s="6">
        <v>382</v>
      </c>
      <c r="O97" s="7"/>
      <c r="P97" s="6">
        <v>368</v>
      </c>
      <c r="Q97" s="7"/>
      <c r="R97" s="6">
        <v>434</v>
      </c>
      <c r="S97" s="7"/>
      <c r="T97" s="6">
        <v>293</v>
      </c>
      <c r="U97" s="7"/>
      <c r="V97" s="6">
        <v>254</v>
      </c>
      <c r="W97" s="7"/>
      <c r="X97" s="6">
        <v>244</v>
      </c>
      <c r="Y97" s="7"/>
      <c r="Z97" s="6">
        <v>261</v>
      </c>
      <c r="AA97" s="7"/>
      <c r="AB97" s="6">
        <v>293</v>
      </c>
      <c r="AC97" s="7"/>
      <c r="AD97" s="6">
        <v>0</v>
      </c>
      <c r="AE97" s="7"/>
      <c r="AF97" s="6">
        <f>ROUND(SUM(H97:AD97),5)</f>
        <v>3402</v>
      </c>
    </row>
    <row r="98" spans="1:32" x14ac:dyDescent="0.45">
      <c r="A98" s="2"/>
      <c r="B98" s="2"/>
      <c r="C98" s="2"/>
      <c r="D98" s="2"/>
      <c r="E98" s="2"/>
      <c r="F98" s="2" t="s">
        <v>111</v>
      </c>
      <c r="G98" s="2"/>
      <c r="H98" s="6">
        <v>100</v>
      </c>
      <c r="I98" s="7"/>
      <c r="J98" s="6">
        <v>102</v>
      </c>
      <c r="K98" s="7"/>
      <c r="L98" s="6">
        <v>102</v>
      </c>
      <c r="M98" s="7"/>
      <c r="N98" s="6">
        <v>140</v>
      </c>
      <c r="O98" s="7"/>
      <c r="P98" s="6">
        <v>140</v>
      </c>
      <c r="Q98" s="7"/>
      <c r="R98" s="6">
        <v>140</v>
      </c>
      <c r="S98" s="7"/>
      <c r="T98" s="6">
        <v>140</v>
      </c>
      <c r="U98" s="7"/>
      <c r="V98" s="6">
        <v>140</v>
      </c>
      <c r="W98" s="7"/>
      <c r="X98" s="6">
        <v>140</v>
      </c>
      <c r="Y98" s="7"/>
      <c r="Z98" s="6">
        <v>140</v>
      </c>
      <c r="AA98" s="7"/>
      <c r="AB98" s="6">
        <v>141</v>
      </c>
      <c r="AC98" s="7"/>
      <c r="AD98" s="6">
        <v>141</v>
      </c>
      <c r="AE98" s="7"/>
      <c r="AF98" s="6">
        <f>ROUND(SUM(H98:AD98),5)</f>
        <v>1566</v>
      </c>
    </row>
    <row r="99" spans="1:32" ht="14.65" thickBot="1" x14ac:dyDescent="0.5">
      <c r="A99" s="2"/>
      <c r="B99" s="2"/>
      <c r="C99" s="2"/>
      <c r="D99" s="2"/>
      <c r="E99" s="2"/>
      <c r="F99" s="2" t="s">
        <v>112</v>
      </c>
      <c r="G99" s="2"/>
      <c r="H99" s="8">
        <v>75</v>
      </c>
      <c r="I99" s="7"/>
      <c r="J99" s="8">
        <v>75</v>
      </c>
      <c r="K99" s="7"/>
      <c r="L99" s="8">
        <v>75</v>
      </c>
      <c r="M99" s="7"/>
      <c r="N99" s="8">
        <v>75</v>
      </c>
      <c r="O99" s="7"/>
      <c r="P99" s="8">
        <v>82</v>
      </c>
      <c r="Q99" s="7"/>
      <c r="R99" s="8">
        <v>82</v>
      </c>
      <c r="S99" s="7"/>
      <c r="T99" s="8">
        <v>82</v>
      </c>
      <c r="U99" s="7"/>
      <c r="V99" s="8">
        <v>82</v>
      </c>
      <c r="W99" s="7"/>
      <c r="X99" s="8">
        <v>82</v>
      </c>
      <c r="Y99" s="7"/>
      <c r="Z99" s="8">
        <v>137</v>
      </c>
      <c r="AA99" s="7"/>
      <c r="AB99" s="8">
        <v>82</v>
      </c>
      <c r="AC99" s="7"/>
      <c r="AD99" s="8">
        <v>82</v>
      </c>
      <c r="AE99" s="7"/>
      <c r="AF99" s="8">
        <f>ROUND(SUM(H99:AD99),5)</f>
        <v>1011</v>
      </c>
    </row>
    <row r="100" spans="1:32" x14ac:dyDescent="0.45">
      <c r="A100" s="2"/>
      <c r="B100" s="2"/>
      <c r="C100" s="2"/>
      <c r="D100" s="2"/>
      <c r="E100" s="2" t="s">
        <v>113</v>
      </c>
      <c r="F100" s="2"/>
      <c r="G100" s="2"/>
      <c r="H100" s="6">
        <f>ROUND(SUM(H95:H99),5)</f>
        <v>443</v>
      </c>
      <c r="I100" s="7"/>
      <c r="J100" s="6">
        <f>ROUND(SUM(J95:J99),5)</f>
        <v>507</v>
      </c>
      <c r="K100" s="7"/>
      <c r="L100" s="6">
        <f>ROUND(SUM(L95:L99),5)</f>
        <v>511</v>
      </c>
      <c r="M100" s="7"/>
      <c r="N100" s="6">
        <f>ROUND(SUM(N95:N99),5)</f>
        <v>656</v>
      </c>
      <c r="O100" s="7"/>
      <c r="P100" s="6">
        <f>ROUND(SUM(P95:P99),5)</f>
        <v>590</v>
      </c>
      <c r="Q100" s="7"/>
      <c r="R100" s="6">
        <f>ROUND(SUM(R95:R99),5)</f>
        <v>715</v>
      </c>
      <c r="S100" s="7"/>
      <c r="T100" s="6">
        <f>ROUND(SUM(T95:T99),5)</f>
        <v>515</v>
      </c>
      <c r="U100" s="7"/>
      <c r="V100" s="6">
        <f>ROUND(SUM(V95:V99),5)</f>
        <v>538</v>
      </c>
      <c r="W100" s="7"/>
      <c r="X100" s="6">
        <f>ROUND(SUM(X95:X99),5)</f>
        <v>466</v>
      </c>
      <c r="Y100" s="7"/>
      <c r="Z100" s="6">
        <f>ROUND(SUM(Z95:Z99),5)</f>
        <v>600</v>
      </c>
      <c r="AA100" s="7"/>
      <c r="AB100" s="6">
        <f>ROUND(SUM(AB95:AB99),5)</f>
        <v>516</v>
      </c>
      <c r="AC100" s="7"/>
      <c r="AD100" s="6">
        <f>ROUND(SUM(AD95:AD99),5)</f>
        <v>300</v>
      </c>
      <c r="AE100" s="7"/>
      <c r="AF100" s="6">
        <f>ROUND(SUM(H100:AD100),5)</f>
        <v>6357</v>
      </c>
    </row>
    <row r="101" spans="1:32" ht="29" customHeight="1" x14ac:dyDescent="0.45">
      <c r="A101" s="2"/>
      <c r="B101" s="2"/>
      <c r="C101" s="2"/>
      <c r="D101" s="2"/>
      <c r="E101" s="2" t="s">
        <v>114</v>
      </c>
      <c r="F101" s="2"/>
      <c r="G101" s="2"/>
      <c r="H101" s="6"/>
      <c r="I101" s="7"/>
      <c r="J101" s="6"/>
      <c r="K101" s="7"/>
      <c r="L101" s="6"/>
      <c r="M101" s="7"/>
      <c r="N101" s="6"/>
      <c r="O101" s="7"/>
      <c r="P101" s="6"/>
      <c r="Q101" s="7"/>
      <c r="R101" s="6"/>
      <c r="S101" s="7"/>
      <c r="T101" s="6"/>
      <c r="U101" s="7"/>
      <c r="V101" s="6"/>
      <c r="W101" s="7"/>
      <c r="X101" s="6"/>
      <c r="Y101" s="7"/>
      <c r="Z101" s="6"/>
      <c r="AA101" s="7"/>
      <c r="AB101" s="6"/>
      <c r="AC101" s="7"/>
      <c r="AD101" s="6"/>
      <c r="AE101" s="7"/>
      <c r="AF101" s="6"/>
    </row>
    <row r="102" spans="1:32" x14ac:dyDescent="0.45">
      <c r="A102" s="2"/>
      <c r="B102" s="2"/>
      <c r="C102" s="2"/>
      <c r="D102" s="2"/>
      <c r="E102" s="2"/>
      <c r="F102" s="2" t="s">
        <v>115</v>
      </c>
      <c r="G102" s="2"/>
      <c r="H102" s="6">
        <v>0</v>
      </c>
      <c r="I102" s="7"/>
      <c r="J102" s="6">
        <v>40</v>
      </c>
      <c r="K102" s="7"/>
      <c r="L102" s="6">
        <v>0</v>
      </c>
      <c r="M102" s="7"/>
      <c r="N102" s="6">
        <v>0</v>
      </c>
      <c r="O102" s="7"/>
      <c r="P102" s="6">
        <v>0</v>
      </c>
      <c r="Q102" s="7"/>
      <c r="R102" s="6">
        <v>0</v>
      </c>
      <c r="S102" s="7"/>
      <c r="T102" s="6">
        <v>0</v>
      </c>
      <c r="U102" s="7"/>
      <c r="V102" s="6">
        <v>0</v>
      </c>
      <c r="W102" s="7"/>
      <c r="X102" s="6">
        <v>0</v>
      </c>
      <c r="Y102" s="7"/>
      <c r="Z102" s="6">
        <v>40</v>
      </c>
      <c r="AA102" s="7"/>
      <c r="AB102" s="6">
        <v>0</v>
      </c>
      <c r="AC102" s="7"/>
      <c r="AD102" s="6">
        <v>0</v>
      </c>
      <c r="AE102" s="7"/>
      <c r="AF102" s="6">
        <f>ROUND(SUM(H102:AD102),5)</f>
        <v>80</v>
      </c>
    </row>
    <row r="103" spans="1:32" ht="14.65" thickBot="1" x14ac:dyDescent="0.5">
      <c r="A103" s="2"/>
      <c r="B103" s="2"/>
      <c r="C103" s="2"/>
      <c r="D103" s="2"/>
      <c r="E103" s="2"/>
      <c r="F103" s="2" t="s">
        <v>116</v>
      </c>
      <c r="G103" s="2"/>
      <c r="H103" s="8">
        <v>0</v>
      </c>
      <c r="I103" s="7"/>
      <c r="J103" s="8">
        <v>0</v>
      </c>
      <c r="K103" s="7"/>
      <c r="L103" s="8">
        <v>0</v>
      </c>
      <c r="M103" s="7"/>
      <c r="N103" s="8">
        <v>0</v>
      </c>
      <c r="O103" s="7"/>
      <c r="P103" s="8">
        <v>204</v>
      </c>
      <c r="Q103" s="7"/>
      <c r="R103" s="8">
        <v>0</v>
      </c>
      <c r="S103" s="7"/>
      <c r="T103" s="8">
        <v>0</v>
      </c>
      <c r="U103" s="7"/>
      <c r="V103" s="8">
        <v>0</v>
      </c>
      <c r="W103" s="7"/>
      <c r="X103" s="8">
        <v>0</v>
      </c>
      <c r="Y103" s="7"/>
      <c r="Z103" s="8">
        <v>0</v>
      </c>
      <c r="AA103" s="7"/>
      <c r="AB103" s="8">
        <v>0</v>
      </c>
      <c r="AC103" s="7"/>
      <c r="AD103" s="8">
        <v>0</v>
      </c>
      <c r="AE103" s="7"/>
      <c r="AF103" s="8">
        <f>ROUND(SUM(H103:AD103),5)</f>
        <v>204</v>
      </c>
    </row>
    <row r="104" spans="1:32" x14ac:dyDescent="0.45">
      <c r="A104" s="2"/>
      <c r="B104" s="2"/>
      <c r="C104" s="2"/>
      <c r="D104" s="2"/>
      <c r="E104" s="2" t="s">
        <v>117</v>
      </c>
      <c r="F104" s="2"/>
      <c r="G104" s="2"/>
      <c r="H104" s="6">
        <f>ROUND(SUM(H101:H103),5)</f>
        <v>0</v>
      </c>
      <c r="I104" s="7"/>
      <c r="J104" s="6">
        <f>ROUND(SUM(J101:J103),5)</f>
        <v>40</v>
      </c>
      <c r="K104" s="7"/>
      <c r="L104" s="6">
        <f>ROUND(SUM(L101:L103),5)</f>
        <v>0</v>
      </c>
      <c r="M104" s="7"/>
      <c r="N104" s="6">
        <f>ROUND(SUM(N101:N103),5)</f>
        <v>0</v>
      </c>
      <c r="O104" s="7"/>
      <c r="P104" s="6">
        <f>ROUND(SUM(P101:P103),5)</f>
        <v>204</v>
      </c>
      <c r="Q104" s="7"/>
      <c r="R104" s="6">
        <f>ROUND(SUM(R101:R103),5)</f>
        <v>0</v>
      </c>
      <c r="S104" s="7"/>
      <c r="T104" s="6">
        <f>ROUND(SUM(T101:T103),5)</f>
        <v>0</v>
      </c>
      <c r="U104" s="7"/>
      <c r="V104" s="6">
        <f>ROUND(SUM(V101:V103),5)</f>
        <v>0</v>
      </c>
      <c r="W104" s="7"/>
      <c r="X104" s="6">
        <f>ROUND(SUM(X101:X103),5)</f>
        <v>0</v>
      </c>
      <c r="Y104" s="7"/>
      <c r="Z104" s="6">
        <f>ROUND(SUM(Z101:Z103),5)</f>
        <v>40</v>
      </c>
      <c r="AA104" s="7"/>
      <c r="AB104" s="6">
        <f>ROUND(SUM(AB101:AB103),5)</f>
        <v>0</v>
      </c>
      <c r="AC104" s="7"/>
      <c r="AD104" s="6">
        <f>ROUND(SUM(AD101:AD103),5)</f>
        <v>0</v>
      </c>
      <c r="AE104" s="7"/>
      <c r="AF104" s="6">
        <f>ROUND(SUM(H104:AD104),5)</f>
        <v>284</v>
      </c>
    </row>
    <row r="105" spans="1:32" ht="29" customHeight="1" x14ac:dyDescent="0.45">
      <c r="A105" s="2"/>
      <c r="B105" s="2"/>
      <c r="C105" s="2"/>
      <c r="D105" s="2"/>
      <c r="E105" s="2" t="s">
        <v>118</v>
      </c>
      <c r="F105" s="2"/>
      <c r="G105" s="2"/>
      <c r="H105" s="6"/>
      <c r="I105" s="7"/>
      <c r="J105" s="6"/>
      <c r="K105" s="7"/>
      <c r="L105" s="6"/>
      <c r="M105" s="7"/>
      <c r="N105" s="6"/>
      <c r="O105" s="7"/>
      <c r="P105" s="6"/>
      <c r="Q105" s="7"/>
      <c r="R105" s="6"/>
      <c r="S105" s="7"/>
      <c r="T105" s="6"/>
      <c r="U105" s="7"/>
      <c r="V105" s="6"/>
      <c r="W105" s="7"/>
      <c r="X105" s="6"/>
      <c r="Y105" s="7"/>
      <c r="Z105" s="6"/>
      <c r="AA105" s="7"/>
      <c r="AB105" s="6"/>
      <c r="AC105" s="7"/>
      <c r="AD105" s="6"/>
      <c r="AE105" s="7"/>
      <c r="AF105" s="6"/>
    </row>
    <row r="106" spans="1:32" ht="14.65" thickBot="1" x14ac:dyDescent="0.5">
      <c r="A106" s="2"/>
      <c r="B106" s="2"/>
      <c r="C106" s="2"/>
      <c r="D106" s="2"/>
      <c r="E106" s="2"/>
      <c r="F106" s="2" t="s">
        <v>119</v>
      </c>
      <c r="G106" s="2"/>
      <c r="H106" s="8">
        <v>0</v>
      </c>
      <c r="I106" s="7"/>
      <c r="J106" s="8">
        <v>0</v>
      </c>
      <c r="K106" s="7"/>
      <c r="L106" s="8">
        <v>0</v>
      </c>
      <c r="M106" s="7"/>
      <c r="N106" s="8">
        <v>0</v>
      </c>
      <c r="O106" s="7"/>
      <c r="P106" s="8">
        <v>0</v>
      </c>
      <c r="Q106" s="7"/>
      <c r="R106" s="8">
        <v>0</v>
      </c>
      <c r="S106" s="7"/>
      <c r="T106" s="8">
        <v>0</v>
      </c>
      <c r="U106" s="7"/>
      <c r="V106" s="8">
        <v>0</v>
      </c>
      <c r="W106" s="7"/>
      <c r="X106" s="8">
        <v>0</v>
      </c>
      <c r="Y106" s="7"/>
      <c r="Z106" s="8">
        <v>0</v>
      </c>
      <c r="AA106" s="7"/>
      <c r="AB106" s="8">
        <v>67</v>
      </c>
      <c r="AC106" s="7"/>
      <c r="AD106" s="8">
        <v>38</v>
      </c>
      <c r="AE106" s="7"/>
      <c r="AF106" s="8">
        <f>ROUND(SUM(H106:AD106),5)</f>
        <v>105</v>
      </c>
    </row>
    <row r="107" spans="1:32" x14ac:dyDescent="0.45">
      <c r="A107" s="2"/>
      <c r="B107" s="2"/>
      <c r="C107" s="2"/>
      <c r="D107" s="2"/>
      <c r="E107" s="2" t="s">
        <v>120</v>
      </c>
      <c r="F107" s="2"/>
      <c r="G107" s="2"/>
      <c r="H107" s="6">
        <f>ROUND(SUM(H105:H106),5)</f>
        <v>0</v>
      </c>
      <c r="I107" s="7"/>
      <c r="J107" s="6">
        <f>ROUND(SUM(J105:J106),5)</f>
        <v>0</v>
      </c>
      <c r="K107" s="7"/>
      <c r="L107" s="6">
        <f>ROUND(SUM(L105:L106),5)</f>
        <v>0</v>
      </c>
      <c r="M107" s="7"/>
      <c r="N107" s="6">
        <f>ROUND(SUM(N105:N106),5)</f>
        <v>0</v>
      </c>
      <c r="O107" s="7"/>
      <c r="P107" s="6">
        <f>ROUND(SUM(P105:P106),5)</f>
        <v>0</v>
      </c>
      <c r="Q107" s="7"/>
      <c r="R107" s="6">
        <f>ROUND(SUM(R105:R106),5)</f>
        <v>0</v>
      </c>
      <c r="S107" s="7"/>
      <c r="T107" s="6">
        <f>ROUND(SUM(T105:T106),5)</f>
        <v>0</v>
      </c>
      <c r="U107" s="7"/>
      <c r="V107" s="6">
        <f>ROUND(SUM(V105:V106),5)</f>
        <v>0</v>
      </c>
      <c r="W107" s="7"/>
      <c r="X107" s="6">
        <f>ROUND(SUM(X105:X106),5)</f>
        <v>0</v>
      </c>
      <c r="Y107" s="7"/>
      <c r="Z107" s="6">
        <f>ROUND(SUM(Z105:Z106),5)</f>
        <v>0</v>
      </c>
      <c r="AA107" s="7"/>
      <c r="AB107" s="6">
        <f>ROUND(SUM(AB105:AB106),5)</f>
        <v>67</v>
      </c>
      <c r="AC107" s="7"/>
      <c r="AD107" s="6">
        <f>ROUND(SUM(AD105:AD106),5)</f>
        <v>38</v>
      </c>
      <c r="AE107" s="7"/>
      <c r="AF107" s="6">
        <f>ROUND(SUM(H107:AD107),5)</f>
        <v>105</v>
      </c>
    </row>
    <row r="108" spans="1:32" ht="29" customHeight="1" x14ac:dyDescent="0.45">
      <c r="A108" s="2"/>
      <c r="B108" s="2"/>
      <c r="C108" s="2"/>
      <c r="D108" s="2"/>
      <c r="E108" s="2" t="s">
        <v>121</v>
      </c>
      <c r="F108" s="2"/>
      <c r="G108" s="2"/>
      <c r="H108" s="6"/>
      <c r="I108" s="7"/>
      <c r="J108" s="6"/>
      <c r="K108" s="7"/>
      <c r="L108" s="6"/>
      <c r="M108" s="7"/>
      <c r="N108" s="6"/>
      <c r="O108" s="7"/>
      <c r="P108" s="6"/>
      <c r="Q108" s="7"/>
      <c r="R108" s="6"/>
      <c r="S108" s="7"/>
      <c r="T108" s="6"/>
      <c r="U108" s="7"/>
      <c r="V108" s="6"/>
      <c r="W108" s="7"/>
      <c r="X108" s="6"/>
      <c r="Y108" s="7"/>
      <c r="Z108" s="6"/>
      <c r="AA108" s="7"/>
      <c r="AB108" s="6"/>
      <c r="AC108" s="7"/>
      <c r="AD108" s="6"/>
      <c r="AE108" s="7"/>
      <c r="AF108" s="6"/>
    </row>
    <row r="109" spans="1:32" x14ac:dyDescent="0.45">
      <c r="A109" s="2"/>
      <c r="B109" s="2"/>
      <c r="C109" s="2"/>
      <c r="D109" s="2"/>
      <c r="E109" s="2"/>
      <c r="F109" s="2" t="s">
        <v>122</v>
      </c>
      <c r="G109" s="2"/>
      <c r="H109" s="6">
        <v>82</v>
      </c>
      <c r="I109" s="7"/>
      <c r="J109" s="6">
        <v>30</v>
      </c>
      <c r="K109" s="7"/>
      <c r="L109" s="6">
        <v>63</v>
      </c>
      <c r="M109" s="7"/>
      <c r="N109" s="6">
        <v>81</v>
      </c>
      <c r="O109" s="7"/>
      <c r="P109" s="6">
        <v>99</v>
      </c>
      <c r="Q109" s="7"/>
      <c r="R109" s="6">
        <v>36</v>
      </c>
      <c r="S109" s="7"/>
      <c r="T109" s="6">
        <v>47</v>
      </c>
      <c r="U109" s="7"/>
      <c r="V109" s="6">
        <v>45</v>
      </c>
      <c r="W109" s="7"/>
      <c r="X109" s="6">
        <v>46</v>
      </c>
      <c r="Y109" s="7"/>
      <c r="Z109" s="6">
        <v>57</v>
      </c>
      <c r="AA109" s="7"/>
      <c r="AB109" s="6">
        <v>61</v>
      </c>
      <c r="AC109" s="7"/>
      <c r="AD109" s="6">
        <v>63</v>
      </c>
      <c r="AE109" s="7"/>
      <c r="AF109" s="6">
        <f t="shared" ref="AF109:AF114" si="6">ROUND(SUM(H109:AD109),5)</f>
        <v>710</v>
      </c>
    </row>
    <row r="110" spans="1:32" x14ac:dyDescent="0.45">
      <c r="A110" s="2"/>
      <c r="B110" s="2"/>
      <c r="C110" s="2"/>
      <c r="D110" s="2"/>
      <c r="E110" s="2"/>
      <c r="F110" s="2" t="s">
        <v>123</v>
      </c>
      <c r="G110" s="2"/>
      <c r="H110" s="6">
        <v>0</v>
      </c>
      <c r="I110" s="7"/>
      <c r="J110" s="6">
        <v>0</v>
      </c>
      <c r="K110" s="7"/>
      <c r="L110" s="6">
        <v>0</v>
      </c>
      <c r="M110" s="7"/>
      <c r="N110" s="6">
        <v>0</v>
      </c>
      <c r="O110" s="7"/>
      <c r="P110" s="6">
        <v>0</v>
      </c>
      <c r="Q110" s="7"/>
      <c r="R110" s="6">
        <v>0</v>
      </c>
      <c r="S110" s="7"/>
      <c r="T110" s="6">
        <v>0</v>
      </c>
      <c r="U110" s="7"/>
      <c r="V110" s="6">
        <v>0</v>
      </c>
      <c r="W110" s="7"/>
      <c r="X110" s="6">
        <v>42</v>
      </c>
      <c r="Y110" s="7"/>
      <c r="Z110" s="6">
        <v>0</v>
      </c>
      <c r="AA110" s="7"/>
      <c r="AB110" s="6">
        <v>0</v>
      </c>
      <c r="AC110" s="7"/>
      <c r="AD110" s="6">
        <v>0</v>
      </c>
      <c r="AE110" s="7"/>
      <c r="AF110" s="6">
        <f t="shared" si="6"/>
        <v>42</v>
      </c>
    </row>
    <row r="111" spans="1:32" ht="14.65" thickBot="1" x14ac:dyDescent="0.5">
      <c r="A111" s="2"/>
      <c r="B111" s="2"/>
      <c r="C111" s="2"/>
      <c r="D111" s="2"/>
      <c r="E111" s="2"/>
      <c r="F111" s="2" t="s">
        <v>124</v>
      </c>
      <c r="G111" s="2"/>
      <c r="H111" s="9">
        <v>886</v>
      </c>
      <c r="I111" s="7"/>
      <c r="J111" s="9">
        <v>322</v>
      </c>
      <c r="K111" s="7"/>
      <c r="L111" s="9">
        <v>679</v>
      </c>
      <c r="M111" s="7"/>
      <c r="N111" s="9">
        <v>874</v>
      </c>
      <c r="O111" s="7"/>
      <c r="P111" s="9">
        <v>1075</v>
      </c>
      <c r="Q111" s="7"/>
      <c r="R111" s="9">
        <v>391</v>
      </c>
      <c r="S111" s="7"/>
      <c r="T111" s="9">
        <v>506</v>
      </c>
      <c r="U111" s="7"/>
      <c r="V111" s="9">
        <v>483</v>
      </c>
      <c r="W111" s="7"/>
      <c r="X111" s="9">
        <v>495</v>
      </c>
      <c r="Y111" s="7"/>
      <c r="Z111" s="9">
        <v>621</v>
      </c>
      <c r="AA111" s="7"/>
      <c r="AB111" s="9">
        <v>656</v>
      </c>
      <c r="AC111" s="7"/>
      <c r="AD111" s="9">
        <v>679</v>
      </c>
      <c r="AE111" s="7"/>
      <c r="AF111" s="9">
        <f t="shared" si="6"/>
        <v>7667</v>
      </c>
    </row>
    <row r="112" spans="1:32" ht="14.65" thickBot="1" x14ac:dyDescent="0.5">
      <c r="A112" s="2"/>
      <c r="B112" s="2"/>
      <c r="C112" s="2"/>
      <c r="D112" s="2"/>
      <c r="E112" s="2" t="s">
        <v>125</v>
      </c>
      <c r="F112" s="2"/>
      <c r="G112" s="2"/>
      <c r="H112" s="10">
        <f>ROUND(SUM(H108:H111),5)</f>
        <v>968</v>
      </c>
      <c r="I112" s="7"/>
      <c r="J112" s="10">
        <f>ROUND(SUM(J108:J111),5)</f>
        <v>352</v>
      </c>
      <c r="K112" s="7"/>
      <c r="L112" s="10">
        <f>ROUND(SUM(L108:L111),5)</f>
        <v>742</v>
      </c>
      <c r="M112" s="7"/>
      <c r="N112" s="10">
        <f>ROUND(SUM(N108:N111),5)</f>
        <v>955</v>
      </c>
      <c r="O112" s="7"/>
      <c r="P112" s="10">
        <f>ROUND(SUM(P108:P111),5)</f>
        <v>1174</v>
      </c>
      <c r="Q112" s="7"/>
      <c r="R112" s="10">
        <f>ROUND(SUM(R108:R111),5)</f>
        <v>427</v>
      </c>
      <c r="S112" s="7"/>
      <c r="T112" s="10">
        <f>ROUND(SUM(T108:T111),5)</f>
        <v>553</v>
      </c>
      <c r="U112" s="7"/>
      <c r="V112" s="10">
        <f>ROUND(SUM(V108:V111),5)</f>
        <v>528</v>
      </c>
      <c r="W112" s="7"/>
      <c r="X112" s="10">
        <f>ROUND(SUM(X108:X111),5)</f>
        <v>583</v>
      </c>
      <c r="Y112" s="7"/>
      <c r="Z112" s="10">
        <f>ROUND(SUM(Z108:Z111),5)</f>
        <v>678</v>
      </c>
      <c r="AA112" s="7"/>
      <c r="AB112" s="10">
        <f>ROUND(SUM(AB108:AB111),5)</f>
        <v>717</v>
      </c>
      <c r="AC112" s="7"/>
      <c r="AD112" s="10">
        <f>ROUND(SUM(AD108:AD111),5)</f>
        <v>742</v>
      </c>
      <c r="AE112" s="7"/>
      <c r="AF112" s="10">
        <f t="shared" si="6"/>
        <v>8419</v>
      </c>
    </row>
    <row r="113" spans="1:32" ht="29" customHeight="1" thickBot="1" x14ac:dyDescent="0.5">
      <c r="A113" s="2"/>
      <c r="B113" s="2"/>
      <c r="C113" s="2"/>
      <c r="D113" s="2" t="s">
        <v>126</v>
      </c>
      <c r="E113" s="2"/>
      <c r="F113" s="2"/>
      <c r="G113" s="2"/>
      <c r="H113" s="11">
        <f>ROUND(SUM(H63:H65)+H75+H94+H100+H104+H107+H112,5)</f>
        <v>12076</v>
      </c>
      <c r="I113" s="7"/>
      <c r="J113" s="11">
        <f>ROUND(SUM(J63:J65)+J75+J94+J100+J104+J107+J112,5)</f>
        <v>10419</v>
      </c>
      <c r="K113" s="7"/>
      <c r="L113" s="11">
        <f>ROUND(SUM(L63:L65)+L75+L94+L100+L104+L107+L112,5)</f>
        <v>10891</v>
      </c>
      <c r="M113" s="7"/>
      <c r="N113" s="11">
        <f>ROUND(SUM(N63:N65)+N75+N94+N100+N104+N107+N112,5)</f>
        <v>13453</v>
      </c>
      <c r="O113" s="7"/>
      <c r="P113" s="11">
        <f>ROUND(SUM(P63:P65)+P75+P94+P100+P104+P107+P112,5)</f>
        <v>11589</v>
      </c>
      <c r="Q113" s="7"/>
      <c r="R113" s="11">
        <f>ROUND(SUM(R63:R65)+R75+R94+R100+R104+R107+R112,5)</f>
        <v>11406</v>
      </c>
      <c r="S113" s="7"/>
      <c r="T113" s="11">
        <f>ROUND(SUM(T63:T65)+T75+T94+T100+T104+T107+T112,5)</f>
        <v>12762</v>
      </c>
      <c r="U113" s="7"/>
      <c r="V113" s="11">
        <f>ROUND(SUM(V63:V65)+V75+V94+V100+V104+V107+V112,5)</f>
        <v>14591</v>
      </c>
      <c r="W113" s="7"/>
      <c r="X113" s="11">
        <f>ROUND(SUM(X63:X65)+X75+X94+X100+X104+X107+X112,5)</f>
        <v>11689</v>
      </c>
      <c r="Y113" s="7"/>
      <c r="Z113" s="11">
        <f>ROUND(SUM(Z63:Z65)+Z75+Z94+Z100+Z104+Z107+Z112,5)</f>
        <v>21763</v>
      </c>
      <c r="AA113" s="7"/>
      <c r="AB113" s="11">
        <f>ROUND(SUM(AB63:AB65)+AB75+AB94+AB100+AB104+AB107+AB112,5)</f>
        <v>3244</v>
      </c>
      <c r="AC113" s="7"/>
      <c r="AD113" s="11">
        <f>ROUND(SUM(AD63:AD65)+AD75+AD94+AD100+AD104+AD107+AD112,5)</f>
        <v>12920</v>
      </c>
      <c r="AE113" s="7"/>
      <c r="AF113" s="11">
        <f t="shared" si="6"/>
        <v>146803</v>
      </c>
    </row>
    <row r="114" spans="1:32" ht="29" customHeight="1" x14ac:dyDescent="0.45">
      <c r="A114" s="2"/>
      <c r="B114" s="2" t="s">
        <v>127</v>
      </c>
      <c r="C114" s="2"/>
      <c r="D114" s="2"/>
      <c r="E114" s="2"/>
      <c r="F114" s="2"/>
      <c r="G114" s="2"/>
      <c r="H114" s="6">
        <f>ROUND(H5+H62-H113,5)</f>
        <v>11310</v>
      </c>
      <c r="I114" s="7"/>
      <c r="J114" s="6">
        <f>ROUND(J5+J62-J113,5)</f>
        <v>63</v>
      </c>
      <c r="K114" s="7"/>
      <c r="L114" s="6">
        <f>ROUND(L5+L62-L113,5)</f>
        <v>1895</v>
      </c>
      <c r="M114" s="7"/>
      <c r="N114" s="6">
        <f>ROUND(N5+N62-N113,5)</f>
        <v>1761</v>
      </c>
      <c r="O114" s="7"/>
      <c r="P114" s="6">
        <f>ROUND(P5+P62-P113,5)</f>
        <v>916</v>
      </c>
      <c r="Q114" s="7"/>
      <c r="R114" s="6">
        <f>ROUND(R5+R62-R113,5)</f>
        <v>4997</v>
      </c>
      <c r="S114" s="7"/>
      <c r="T114" s="6">
        <f>ROUND(T5+T62-T113,5)</f>
        <v>306</v>
      </c>
      <c r="U114" s="7"/>
      <c r="V114" s="6">
        <f>ROUND(V5+V62-V113,5)</f>
        <v>2411</v>
      </c>
      <c r="W114" s="7"/>
      <c r="X114" s="6">
        <f>ROUND(X5+X62-X113,5)</f>
        <v>-3924</v>
      </c>
      <c r="Y114" s="7"/>
      <c r="Z114" s="6">
        <f>ROUND(Z5+Z62-Z113,5)</f>
        <v>-12187</v>
      </c>
      <c r="AA114" s="7"/>
      <c r="AB114" s="6">
        <f>ROUND(AB5+AB62-AB113,5)</f>
        <v>10859</v>
      </c>
      <c r="AC114" s="7"/>
      <c r="AD114" s="6">
        <f>ROUND(AD5+AD62-AD113,5)</f>
        <v>-4635</v>
      </c>
      <c r="AE114" s="7"/>
      <c r="AF114" s="6">
        <f t="shared" si="6"/>
        <v>13772</v>
      </c>
    </row>
    <row r="115" spans="1:32" ht="29" customHeight="1" x14ac:dyDescent="0.45">
      <c r="A115" s="2"/>
      <c r="B115" s="2" t="s">
        <v>128</v>
      </c>
      <c r="C115" s="2"/>
      <c r="D115" s="2"/>
      <c r="E115" s="2"/>
      <c r="F115" s="2"/>
      <c r="G115" s="2"/>
      <c r="H115" s="6"/>
      <c r="I115" s="7"/>
      <c r="J115" s="6"/>
      <c r="K115" s="7"/>
      <c r="L115" s="6"/>
      <c r="M115" s="7"/>
      <c r="N115" s="6"/>
      <c r="O115" s="7"/>
      <c r="P115" s="6"/>
      <c r="Q115" s="7"/>
      <c r="R115" s="6"/>
      <c r="S115" s="7"/>
      <c r="T115" s="6"/>
      <c r="U115" s="7"/>
      <c r="V115" s="6"/>
      <c r="W115" s="7"/>
      <c r="X115" s="6"/>
      <c r="Y115" s="7"/>
      <c r="Z115" s="6"/>
      <c r="AA115" s="7"/>
      <c r="AB115" s="6"/>
      <c r="AC115" s="7"/>
      <c r="AD115" s="6"/>
      <c r="AE115" s="7"/>
      <c r="AF115" s="6"/>
    </row>
    <row r="116" spans="1:32" x14ac:dyDescent="0.45">
      <c r="A116" s="2"/>
      <c r="B116" s="2"/>
      <c r="C116" s="2" t="s">
        <v>129</v>
      </c>
      <c r="D116" s="2"/>
      <c r="E116" s="2"/>
      <c r="F116" s="2"/>
      <c r="G116" s="2"/>
      <c r="H116" s="6"/>
      <c r="I116" s="7"/>
      <c r="J116" s="6"/>
      <c r="K116" s="7"/>
      <c r="L116" s="6"/>
      <c r="M116" s="7"/>
      <c r="N116" s="6"/>
      <c r="O116" s="7"/>
      <c r="P116" s="6"/>
      <c r="Q116" s="7"/>
      <c r="R116" s="6"/>
      <c r="S116" s="7"/>
      <c r="T116" s="6"/>
      <c r="U116" s="7"/>
      <c r="V116" s="6"/>
      <c r="W116" s="7"/>
      <c r="X116" s="6"/>
      <c r="Y116" s="7"/>
      <c r="Z116" s="6"/>
      <c r="AA116" s="7"/>
      <c r="AB116" s="6"/>
      <c r="AC116" s="7"/>
      <c r="AD116" s="6"/>
      <c r="AE116" s="7"/>
      <c r="AF116" s="6"/>
    </row>
    <row r="117" spans="1:32" ht="14.65" thickBot="1" x14ac:dyDescent="0.5">
      <c r="A117" s="2"/>
      <c r="B117" s="2"/>
      <c r="C117" s="2"/>
      <c r="D117" s="2" t="s">
        <v>275</v>
      </c>
      <c r="E117" s="2"/>
      <c r="F117" s="2"/>
      <c r="G117" s="2"/>
      <c r="H117" s="8">
        <v>0</v>
      </c>
      <c r="I117" s="7"/>
      <c r="J117" s="8">
        <v>0</v>
      </c>
      <c r="K117" s="7"/>
      <c r="L117" s="8">
        <v>0</v>
      </c>
      <c r="M117" s="7"/>
      <c r="N117" s="8">
        <v>1735</v>
      </c>
      <c r="O117" s="7"/>
      <c r="P117" s="8">
        <v>0</v>
      </c>
      <c r="Q117" s="7"/>
      <c r="R117" s="8">
        <v>0</v>
      </c>
      <c r="S117" s="7"/>
      <c r="T117" s="8">
        <v>0</v>
      </c>
      <c r="U117" s="7"/>
      <c r="V117" s="8">
        <v>0</v>
      </c>
      <c r="W117" s="7"/>
      <c r="X117" s="8">
        <v>0</v>
      </c>
      <c r="Y117" s="7"/>
      <c r="Z117" s="8">
        <v>0</v>
      </c>
      <c r="AA117" s="7"/>
      <c r="AB117" s="8">
        <v>0</v>
      </c>
      <c r="AC117" s="7"/>
      <c r="AD117" s="8">
        <v>0</v>
      </c>
      <c r="AE117" s="7"/>
      <c r="AF117" s="8">
        <f>ROUND(SUM(H117:AD117),5)</f>
        <v>1735</v>
      </c>
    </row>
    <row r="118" spans="1:32" x14ac:dyDescent="0.45">
      <c r="A118" s="2"/>
      <c r="B118" s="2"/>
      <c r="C118" s="2" t="s">
        <v>130</v>
      </c>
      <c r="D118" s="2"/>
      <c r="E118" s="2"/>
      <c r="F118" s="2"/>
      <c r="G118" s="2"/>
      <c r="H118" s="6">
        <f>ROUND(SUM(H116:H117),5)</f>
        <v>0</v>
      </c>
      <c r="I118" s="7"/>
      <c r="J118" s="6">
        <f>ROUND(SUM(J116:J117),5)</f>
        <v>0</v>
      </c>
      <c r="K118" s="7"/>
      <c r="L118" s="6">
        <f>ROUND(SUM(L116:L117),5)</f>
        <v>0</v>
      </c>
      <c r="M118" s="7"/>
      <c r="N118" s="6">
        <f>ROUND(SUM(N116:N117),5)</f>
        <v>1735</v>
      </c>
      <c r="O118" s="7"/>
      <c r="P118" s="6">
        <f>ROUND(SUM(P116:P117),5)</f>
        <v>0</v>
      </c>
      <c r="Q118" s="7"/>
      <c r="R118" s="6">
        <f>ROUND(SUM(R116:R117),5)</f>
        <v>0</v>
      </c>
      <c r="S118" s="7"/>
      <c r="T118" s="6">
        <f>ROUND(SUM(T116:T117),5)</f>
        <v>0</v>
      </c>
      <c r="U118" s="7"/>
      <c r="V118" s="6">
        <f>ROUND(SUM(V116:V117),5)</f>
        <v>0</v>
      </c>
      <c r="W118" s="7"/>
      <c r="X118" s="6">
        <f>ROUND(SUM(X116:X117),5)</f>
        <v>0</v>
      </c>
      <c r="Y118" s="7"/>
      <c r="Z118" s="6">
        <f>ROUND(SUM(Z116:Z117),5)</f>
        <v>0</v>
      </c>
      <c r="AA118" s="7"/>
      <c r="AB118" s="6">
        <f>ROUND(SUM(AB116:AB117),5)</f>
        <v>0</v>
      </c>
      <c r="AC118" s="7"/>
      <c r="AD118" s="6">
        <f>ROUND(SUM(AD116:AD117),5)</f>
        <v>0</v>
      </c>
      <c r="AE118" s="7"/>
      <c r="AF118" s="6">
        <f>ROUND(SUM(H118:AD118),5)</f>
        <v>1735</v>
      </c>
    </row>
    <row r="119" spans="1:32" ht="29" customHeight="1" x14ac:dyDescent="0.45">
      <c r="A119" s="2"/>
      <c r="B119" s="2"/>
      <c r="C119" s="2" t="s">
        <v>131</v>
      </c>
      <c r="D119" s="2"/>
      <c r="E119" s="2"/>
      <c r="F119" s="2"/>
      <c r="G119" s="2"/>
      <c r="H119" s="6"/>
      <c r="I119" s="7"/>
      <c r="J119" s="6"/>
      <c r="K119" s="7"/>
      <c r="L119" s="6"/>
      <c r="M119" s="7"/>
      <c r="N119" s="6"/>
      <c r="O119" s="7"/>
      <c r="P119" s="6"/>
      <c r="Q119" s="7"/>
      <c r="R119" s="6"/>
      <c r="S119" s="7"/>
      <c r="T119" s="6"/>
      <c r="U119" s="7"/>
      <c r="V119" s="6"/>
      <c r="W119" s="7"/>
      <c r="X119" s="6"/>
      <c r="Y119" s="7"/>
      <c r="Z119" s="6"/>
      <c r="AA119" s="7"/>
      <c r="AB119" s="6"/>
      <c r="AC119" s="7"/>
      <c r="AD119" s="6"/>
      <c r="AE119" s="7"/>
      <c r="AF119" s="6"/>
    </row>
    <row r="120" spans="1:32" x14ac:dyDescent="0.45">
      <c r="A120" s="2"/>
      <c r="B120" s="2"/>
      <c r="C120" s="2"/>
      <c r="D120" s="2" t="s">
        <v>274</v>
      </c>
      <c r="E120" s="2"/>
      <c r="F120" s="2"/>
      <c r="G120" s="2"/>
      <c r="H120" s="6"/>
      <c r="I120" s="7"/>
      <c r="J120" s="6"/>
      <c r="K120" s="7"/>
      <c r="L120" s="6"/>
      <c r="M120" s="7"/>
      <c r="N120" s="6"/>
      <c r="O120" s="7"/>
      <c r="P120" s="6"/>
      <c r="Q120" s="7"/>
      <c r="R120" s="6"/>
      <c r="S120" s="7"/>
      <c r="T120" s="6"/>
      <c r="U120" s="7"/>
      <c r="V120" s="6"/>
      <c r="W120" s="7"/>
      <c r="X120" s="6"/>
      <c r="Y120" s="7"/>
      <c r="Z120" s="6"/>
      <c r="AA120" s="7"/>
      <c r="AB120" s="6"/>
      <c r="AC120" s="7"/>
      <c r="AD120" s="6"/>
      <c r="AE120" s="7"/>
      <c r="AF120" s="6"/>
    </row>
    <row r="121" spans="1:32" x14ac:dyDescent="0.45">
      <c r="A121" s="2"/>
      <c r="B121" s="2"/>
      <c r="C121" s="2"/>
      <c r="D121" s="2"/>
      <c r="E121" s="2" t="s">
        <v>132</v>
      </c>
      <c r="F121" s="2"/>
      <c r="G121" s="2"/>
      <c r="H121" s="6">
        <v>0</v>
      </c>
      <c r="I121" s="7"/>
      <c r="J121" s="6">
        <v>0</v>
      </c>
      <c r="K121" s="7"/>
      <c r="L121" s="6">
        <v>0</v>
      </c>
      <c r="M121" s="7"/>
      <c r="N121" s="6">
        <v>1610</v>
      </c>
      <c r="O121" s="7"/>
      <c r="P121" s="6">
        <v>0</v>
      </c>
      <c r="Q121" s="7"/>
      <c r="R121" s="6">
        <v>0</v>
      </c>
      <c r="S121" s="7"/>
      <c r="T121" s="6">
        <v>0</v>
      </c>
      <c r="U121" s="7"/>
      <c r="V121" s="6">
        <v>0</v>
      </c>
      <c r="W121" s="7"/>
      <c r="X121" s="6">
        <v>0</v>
      </c>
      <c r="Y121" s="7"/>
      <c r="Z121" s="6">
        <v>0</v>
      </c>
      <c r="AA121" s="7"/>
      <c r="AB121" s="6">
        <v>0</v>
      </c>
      <c r="AC121" s="7"/>
      <c r="AD121" s="6">
        <v>0</v>
      </c>
      <c r="AE121" s="7"/>
      <c r="AF121" s="6">
        <f t="shared" ref="AF121:AF126" si="7">ROUND(SUM(H121:AD121),5)</f>
        <v>1610</v>
      </c>
    </row>
    <row r="122" spans="1:32" ht="14.65" thickBot="1" x14ac:dyDescent="0.5">
      <c r="A122" s="2"/>
      <c r="B122" s="2"/>
      <c r="C122" s="2"/>
      <c r="D122" s="2"/>
      <c r="E122" s="2" t="s">
        <v>133</v>
      </c>
      <c r="F122" s="2"/>
      <c r="G122" s="2"/>
      <c r="H122" s="9">
        <v>0</v>
      </c>
      <c r="I122" s="7"/>
      <c r="J122" s="9">
        <v>0</v>
      </c>
      <c r="K122" s="7"/>
      <c r="L122" s="9">
        <v>0</v>
      </c>
      <c r="M122" s="7"/>
      <c r="N122" s="9">
        <v>125</v>
      </c>
      <c r="O122" s="7"/>
      <c r="P122" s="9">
        <v>0</v>
      </c>
      <c r="Q122" s="7"/>
      <c r="R122" s="9">
        <v>0</v>
      </c>
      <c r="S122" s="7"/>
      <c r="T122" s="9">
        <v>0</v>
      </c>
      <c r="U122" s="7"/>
      <c r="V122" s="9">
        <v>0</v>
      </c>
      <c r="W122" s="7"/>
      <c r="X122" s="9">
        <v>0</v>
      </c>
      <c r="Y122" s="7"/>
      <c r="Z122" s="9">
        <v>0</v>
      </c>
      <c r="AA122" s="7"/>
      <c r="AB122" s="9">
        <v>0</v>
      </c>
      <c r="AC122" s="7"/>
      <c r="AD122" s="9">
        <v>0</v>
      </c>
      <c r="AE122" s="7"/>
      <c r="AF122" s="9">
        <f t="shared" si="7"/>
        <v>125</v>
      </c>
    </row>
    <row r="123" spans="1:32" ht="14.65" thickBot="1" x14ac:dyDescent="0.5">
      <c r="A123" s="2"/>
      <c r="B123" s="2"/>
      <c r="C123" s="2"/>
      <c r="D123" s="2" t="s">
        <v>273</v>
      </c>
      <c r="E123" s="2"/>
      <c r="F123" s="2"/>
      <c r="G123" s="2"/>
      <c r="H123" s="10">
        <f>ROUND(SUM(H120:H122),5)</f>
        <v>0</v>
      </c>
      <c r="I123" s="7"/>
      <c r="J123" s="10">
        <f>ROUND(SUM(J120:J122),5)</f>
        <v>0</v>
      </c>
      <c r="K123" s="7"/>
      <c r="L123" s="10">
        <f>ROUND(SUM(L120:L122),5)</f>
        <v>0</v>
      </c>
      <c r="M123" s="7"/>
      <c r="N123" s="10">
        <f>ROUND(SUM(N120:N122),5)</f>
        <v>1735</v>
      </c>
      <c r="O123" s="7"/>
      <c r="P123" s="10">
        <f>ROUND(SUM(P120:P122),5)</f>
        <v>0</v>
      </c>
      <c r="Q123" s="7"/>
      <c r="R123" s="10">
        <f>ROUND(SUM(R120:R122),5)</f>
        <v>0</v>
      </c>
      <c r="S123" s="7"/>
      <c r="T123" s="10">
        <f>ROUND(SUM(T120:T122),5)</f>
        <v>0</v>
      </c>
      <c r="U123" s="7"/>
      <c r="V123" s="10">
        <f>ROUND(SUM(V120:V122),5)</f>
        <v>0</v>
      </c>
      <c r="W123" s="7"/>
      <c r="X123" s="10">
        <f>ROUND(SUM(X120:X122),5)</f>
        <v>0</v>
      </c>
      <c r="Y123" s="7"/>
      <c r="Z123" s="10">
        <f>ROUND(SUM(Z120:Z122),5)</f>
        <v>0</v>
      </c>
      <c r="AA123" s="7"/>
      <c r="AB123" s="10">
        <f>ROUND(SUM(AB120:AB122),5)</f>
        <v>0</v>
      </c>
      <c r="AC123" s="7"/>
      <c r="AD123" s="10">
        <f>ROUND(SUM(AD120:AD122),5)</f>
        <v>0</v>
      </c>
      <c r="AE123" s="7"/>
      <c r="AF123" s="10">
        <f t="shared" si="7"/>
        <v>1735</v>
      </c>
    </row>
    <row r="124" spans="1:32" ht="29" customHeight="1" thickBot="1" x14ac:dyDescent="0.5">
      <c r="A124" s="2"/>
      <c r="B124" s="2"/>
      <c r="C124" s="2" t="s">
        <v>134</v>
      </c>
      <c r="D124" s="2"/>
      <c r="E124" s="2"/>
      <c r="F124" s="2"/>
      <c r="G124" s="2"/>
      <c r="H124" s="10">
        <f>ROUND(H119+H123,5)</f>
        <v>0</v>
      </c>
      <c r="I124" s="7"/>
      <c r="J124" s="10">
        <f>ROUND(J119+J123,5)</f>
        <v>0</v>
      </c>
      <c r="K124" s="7"/>
      <c r="L124" s="10">
        <f>ROUND(L119+L123,5)</f>
        <v>0</v>
      </c>
      <c r="M124" s="7"/>
      <c r="N124" s="10">
        <f>ROUND(N119+N123,5)</f>
        <v>1735</v>
      </c>
      <c r="O124" s="7"/>
      <c r="P124" s="10">
        <f>ROUND(P119+P123,5)</f>
        <v>0</v>
      </c>
      <c r="Q124" s="7"/>
      <c r="R124" s="10">
        <f>ROUND(R119+R123,5)</f>
        <v>0</v>
      </c>
      <c r="S124" s="7"/>
      <c r="T124" s="10">
        <f>ROUND(T119+T123,5)</f>
        <v>0</v>
      </c>
      <c r="U124" s="7"/>
      <c r="V124" s="10">
        <f>ROUND(V119+V123,5)</f>
        <v>0</v>
      </c>
      <c r="W124" s="7"/>
      <c r="X124" s="10">
        <f>ROUND(X119+X123,5)</f>
        <v>0</v>
      </c>
      <c r="Y124" s="7"/>
      <c r="Z124" s="10">
        <f>ROUND(Z119+Z123,5)</f>
        <v>0</v>
      </c>
      <c r="AA124" s="7"/>
      <c r="AB124" s="10">
        <f>ROUND(AB119+AB123,5)</f>
        <v>0</v>
      </c>
      <c r="AC124" s="7"/>
      <c r="AD124" s="10">
        <f>ROUND(AD119+AD123,5)</f>
        <v>0</v>
      </c>
      <c r="AE124" s="7"/>
      <c r="AF124" s="10">
        <f t="shared" si="7"/>
        <v>1735</v>
      </c>
    </row>
    <row r="125" spans="1:32" ht="29" customHeight="1" thickBot="1" x14ac:dyDescent="0.5">
      <c r="A125" s="2"/>
      <c r="B125" s="2" t="s">
        <v>135</v>
      </c>
      <c r="C125" s="2"/>
      <c r="D125" s="2"/>
      <c r="E125" s="2"/>
      <c r="F125" s="2"/>
      <c r="G125" s="2"/>
      <c r="H125" s="10">
        <f>ROUND(H115+H118-H124,5)</f>
        <v>0</v>
      </c>
      <c r="I125" s="7"/>
      <c r="J125" s="10">
        <f>ROUND(J115+J118-J124,5)</f>
        <v>0</v>
      </c>
      <c r="K125" s="7"/>
      <c r="L125" s="10">
        <f>ROUND(L115+L118-L124,5)</f>
        <v>0</v>
      </c>
      <c r="M125" s="7"/>
      <c r="N125" s="10">
        <f>ROUND(N115+N118-N124,5)</f>
        <v>0</v>
      </c>
      <c r="O125" s="7"/>
      <c r="P125" s="10">
        <f>ROUND(P115+P118-P124,5)</f>
        <v>0</v>
      </c>
      <c r="Q125" s="7"/>
      <c r="R125" s="10">
        <f>ROUND(R115+R118-R124,5)</f>
        <v>0</v>
      </c>
      <c r="S125" s="7"/>
      <c r="T125" s="10">
        <f>ROUND(T115+T118-T124,5)</f>
        <v>0</v>
      </c>
      <c r="U125" s="7"/>
      <c r="V125" s="10">
        <f>ROUND(V115+V118-V124,5)</f>
        <v>0</v>
      </c>
      <c r="W125" s="7"/>
      <c r="X125" s="10">
        <f>ROUND(X115+X118-X124,5)</f>
        <v>0</v>
      </c>
      <c r="Y125" s="7"/>
      <c r="Z125" s="10">
        <f>ROUND(Z115+Z118-Z124,5)</f>
        <v>0</v>
      </c>
      <c r="AA125" s="7"/>
      <c r="AB125" s="10">
        <f>ROUND(AB115+AB118-AB124,5)</f>
        <v>0</v>
      </c>
      <c r="AC125" s="7"/>
      <c r="AD125" s="10">
        <f>ROUND(AD115+AD118-AD124,5)</f>
        <v>0</v>
      </c>
      <c r="AE125" s="7"/>
      <c r="AF125" s="10">
        <f t="shared" si="7"/>
        <v>0</v>
      </c>
    </row>
    <row r="126" spans="1:32" s="13" customFormat="1" ht="29" customHeight="1" thickBot="1" x14ac:dyDescent="0.35">
      <c r="A126" s="2" t="s">
        <v>136</v>
      </c>
      <c r="B126" s="2"/>
      <c r="C126" s="2"/>
      <c r="D126" s="2"/>
      <c r="E126" s="2"/>
      <c r="F126" s="2"/>
      <c r="G126" s="2"/>
      <c r="H126" s="12">
        <f>ROUND(H114+H125,5)</f>
        <v>11310</v>
      </c>
      <c r="I126" s="2"/>
      <c r="J126" s="12">
        <f>ROUND(J114+J125,5)</f>
        <v>63</v>
      </c>
      <c r="K126" s="2"/>
      <c r="L126" s="12">
        <f>ROUND(L114+L125,5)</f>
        <v>1895</v>
      </c>
      <c r="M126" s="2"/>
      <c r="N126" s="12">
        <f>ROUND(N114+N125,5)</f>
        <v>1761</v>
      </c>
      <c r="O126" s="2"/>
      <c r="P126" s="12">
        <f>ROUND(P114+P125,5)</f>
        <v>916</v>
      </c>
      <c r="Q126" s="2"/>
      <c r="R126" s="12">
        <f>ROUND(R114+R125,5)</f>
        <v>4997</v>
      </c>
      <c r="S126" s="2"/>
      <c r="T126" s="12">
        <f>ROUND(T114+T125,5)</f>
        <v>306</v>
      </c>
      <c r="U126" s="2"/>
      <c r="V126" s="12">
        <f>ROUND(V114+V125,5)</f>
        <v>2411</v>
      </c>
      <c r="W126" s="2"/>
      <c r="X126" s="12">
        <f>ROUND(X114+X125,5)</f>
        <v>-3924</v>
      </c>
      <c r="Y126" s="2"/>
      <c r="Z126" s="12">
        <f>ROUND(Z114+Z125,5)</f>
        <v>-12187</v>
      </c>
      <c r="AA126" s="2"/>
      <c r="AB126" s="12">
        <f>ROUND(AB114+AB125,5)</f>
        <v>10859</v>
      </c>
      <c r="AC126" s="2"/>
      <c r="AD126" s="12">
        <f>ROUND(AD114+AD125,5)</f>
        <v>-4635</v>
      </c>
      <c r="AE126" s="2"/>
      <c r="AF126" s="12">
        <f t="shared" si="7"/>
        <v>13772</v>
      </c>
    </row>
    <row r="127" spans="1:32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M68"/>
  <sheetViews>
    <sheetView workbookViewId="0">
      <pane xSplit="6" ySplit="5" topLeftCell="G66" activePane="bottomRight" state="frozenSplit"/>
      <selection pane="topRight" activeCell="G1" sqref="G1"/>
      <selection pane="bottomLeft" activeCell="A6" sqref="A6"/>
      <selection pane="bottomRight" activeCell="F66" sqref="F66"/>
    </sheetView>
  </sheetViews>
  <sheetFormatPr defaultRowHeight="14.25" x14ac:dyDescent="0.45"/>
  <cols>
    <col min="1" max="5" width="2.9296875" style="20" customWidth="1"/>
    <col min="6" max="6" width="28.796875" style="20" customWidth="1"/>
    <col min="7" max="7" width="8.06640625" style="21" bestFit="1" customWidth="1"/>
    <col min="8" max="8" width="2.19921875" style="21" customWidth="1"/>
    <col min="9" max="9" width="8.06640625" style="21" bestFit="1" customWidth="1"/>
    <col min="10" max="10" width="2.19921875" style="21" customWidth="1"/>
    <col min="11" max="11" width="7.73046875" style="21" bestFit="1" customWidth="1"/>
    <col min="12" max="12" width="2.19921875" style="21" customWidth="1"/>
    <col min="13" max="13" width="8.73046875" style="21" bestFit="1" customWidth="1"/>
  </cols>
  <sheetData>
    <row r="1" spans="1:13" ht="15.4" x14ac:dyDescent="0.45">
      <c r="A1" s="3" t="s">
        <v>1</v>
      </c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4" t="s">
        <v>139</v>
      </c>
    </row>
    <row r="2" spans="1:13" ht="17.649999999999999" x14ac:dyDescent="0.5">
      <c r="A2" s="4" t="s">
        <v>140</v>
      </c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5">
        <v>43740</v>
      </c>
    </row>
    <row r="3" spans="1:13" x14ac:dyDescent="0.45">
      <c r="A3" s="5" t="s">
        <v>142</v>
      </c>
      <c r="B3" s="2"/>
      <c r="C3" s="2"/>
      <c r="D3" s="2"/>
      <c r="E3" s="2"/>
      <c r="F3" s="2"/>
      <c r="G3" s="1"/>
      <c r="H3" s="1"/>
      <c r="I3" s="1"/>
      <c r="J3" s="1"/>
      <c r="K3" s="1"/>
      <c r="L3" s="1"/>
      <c r="M3" s="14" t="s">
        <v>141</v>
      </c>
    </row>
    <row r="4" spans="1:13" ht="14.65" thickBot="1" x14ac:dyDescent="0.5">
      <c r="A4" s="2"/>
      <c r="B4" s="2"/>
      <c r="C4" s="2"/>
      <c r="D4" s="2"/>
      <c r="E4" s="2"/>
      <c r="F4" s="2"/>
      <c r="G4" s="23"/>
      <c r="H4" s="22"/>
      <c r="I4" s="23"/>
      <c r="J4" s="22"/>
      <c r="K4" s="23"/>
      <c r="L4" s="22"/>
      <c r="M4" s="23"/>
    </row>
    <row r="5" spans="1:13" s="19" customFormat="1" ht="15" thickTop="1" thickBot="1" x14ac:dyDescent="0.5">
      <c r="A5" s="16"/>
      <c r="B5" s="16"/>
      <c r="C5" s="16"/>
      <c r="D5" s="16"/>
      <c r="E5" s="16"/>
      <c r="F5" s="16"/>
      <c r="G5" s="36" t="s">
        <v>143</v>
      </c>
      <c r="H5" s="18"/>
      <c r="I5" s="36" t="s">
        <v>144</v>
      </c>
      <c r="J5" s="18"/>
      <c r="K5" s="36" t="s">
        <v>145</v>
      </c>
      <c r="L5" s="18"/>
      <c r="M5" s="36" t="s">
        <v>146</v>
      </c>
    </row>
    <row r="6" spans="1:13" ht="14.65" thickTop="1" x14ac:dyDescent="0.45">
      <c r="A6" s="2" t="s">
        <v>147</v>
      </c>
      <c r="B6" s="2"/>
      <c r="C6" s="2"/>
      <c r="D6" s="2"/>
      <c r="E6" s="2"/>
      <c r="F6" s="2"/>
      <c r="G6" s="24"/>
      <c r="H6" s="7"/>
      <c r="I6" s="24"/>
      <c r="J6" s="7"/>
      <c r="K6" s="24"/>
      <c r="L6" s="7"/>
      <c r="M6" s="25"/>
    </row>
    <row r="7" spans="1:13" x14ac:dyDescent="0.45">
      <c r="A7" s="2"/>
      <c r="B7" s="2" t="s">
        <v>148</v>
      </c>
      <c r="C7" s="2"/>
      <c r="D7" s="2"/>
      <c r="E7" s="2"/>
      <c r="F7" s="2"/>
      <c r="G7" s="24"/>
      <c r="H7" s="7"/>
      <c r="I7" s="24"/>
      <c r="J7" s="7"/>
      <c r="K7" s="24"/>
      <c r="L7" s="7"/>
      <c r="M7" s="25"/>
    </row>
    <row r="8" spans="1:13" x14ac:dyDescent="0.45">
      <c r="A8" s="2"/>
      <c r="B8" s="2"/>
      <c r="C8" s="2" t="s">
        <v>149</v>
      </c>
      <c r="D8" s="2"/>
      <c r="E8" s="2"/>
      <c r="F8" s="2"/>
      <c r="G8" s="24"/>
      <c r="H8" s="7"/>
      <c r="I8" s="24"/>
      <c r="J8" s="7"/>
      <c r="K8" s="24"/>
      <c r="L8" s="7"/>
      <c r="M8" s="25"/>
    </row>
    <row r="9" spans="1:13" x14ac:dyDescent="0.45">
      <c r="A9" s="2"/>
      <c r="B9" s="2"/>
      <c r="C9" s="2"/>
      <c r="D9" s="2" t="s">
        <v>150</v>
      </c>
      <c r="E9" s="2"/>
      <c r="F9" s="2"/>
      <c r="G9" s="24">
        <v>46294.57</v>
      </c>
      <c r="H9" s="7"/>
      <c r="I9" s="24">
        <v>0</v>
      </c>
      <c r="J9" s="7"/>
      <c r="K9" s="24">
        <f t="shared" ref="K9:K17" si="0">ROUND((G9-I9),5)</f>
        <v>46294.57</v>
      </c>
      <c r="L9" s="7"/>
      <c r="M9" s="25">
        <f t="shared" ref="M9:M17" si="1">ROUND(IF(G9=0, IF(I9=0, 0, SIGN(-I9)), IF(I9=0, SIGN(G9), (G9-I9)/ABS(I9))),5)</f>
        <v>1</v>
      </c>
    </row>
    <row r="10" spans="1:13" x14ac:dyDescent="0.45">
      <c r="A10" s="2"/>
      <c r="B10" s="2"/>
      <c r="C10" s="2"/>
      <c r="D10" s="2" t="s">
        <v>151</v>
      </c>
      <c r="E10" s="2"/>
      <c r="F10" s="2"/>
      <c r="G10" s="24">
        <v>5000</v>
      </c>
      <c r="H10" s="7"/>
      <c r="I10" s="24">
        <v>0</v>
      </c>
      <c r="J10" s="7"/>
      <c r="K10" s="24">
        <f t="shared" si="0"/>
        <v>5000</v>
      </c>
      <c r="L10" s="7"/>
      <c r="M10" s="25">
        <f t="shared" si="1"/>
        <v>1</v>
      </c>
    </row>
    <row r="11" spans="1:13" x14ac:dyDescent="0.45">
      <c r="A11" s="2"/>
      <c r="B11" s="2"/>
      <c r="C11" s="2"/>
      <c r="D11" s="2" t="s">
        <v>152</v>
      </c>
      <c r="E11" s="2"/>
      <c r="F11" s="2"/>
      <c r="G11" s="24">
        <v>1308.23</v>
      </c>
      <c r="H11" s="7"/>
      <c r="I11" s="24">
        <v>433.32</v>
      </c>
      <c r="J11" s="7"/>
      <c r="K11" s="24">
        <f t="shared" si="0"/>
        <v>874.91</v>
      </c>
      <c r="L11" s="7"/>
      <c r="M11" s="25">
        <f t="shared" si="1"/>
        <v>2.0190899999999998</v>
      </c>
    </row>
    <row r="12" spans="1:13" x14ac:dyDescent="0.45">
      <c r="A12" s="2"/>
      <c r="B12" s="2"/>
      <c r="C12" s="2"/>
      <c r="D12" s="2" t="s">
        <v>153</v>
      </c>
      <c r="E12" s="2"/>
      <c r="F12" s="2"/>
      <c r="G12" s="24">
        <v>0</v>
      </c>
      <c r="H12" s="7"/>
      <c r="I12" s="24">
        <v>46917.06</v>
      </c>
      <c r="J12" s="7"/>
      <c r="K12" s="24">
        <f t="shared" si="0"/>
        <v>-46917.06</v>
      </c>
      <c r="L12" s="7"/>
      <c r="M12" s="25">
        <f t="shared" si="1"/>
        <v>-1</v>
      </c>
    </row>
    <row r="13" spans="1:13" x14ac:dyDescent="0.45">
      <c r="A13" s="2"/>
      <c r="B13" s="2"/>
      <c r="C13" s="2"/>
      <c r="D13" s="2" t="s">
        <v>277</v>
      </c>
      <c r="E13" s="2"/>
      <c r="F13" s="2"/>
      <c r="G13" s="24">
        <v>5632.32</v>
      </c>
      <c r="H13" s="7"/>
      <c r="I13" s="24">
        <v>7366.85</v>
      </c>
      <c r="J13" s="7"/>
      <c r="K13" s="24">
        <f t="shared" si="0"/>
        <v>-1734.53</v>
      </c>
      <c r="L13" s="7"/>
      <c r="M13" s="25">
        <f t="shared" si="1"/>
        <v>-0.23544999999999999</v>
      </c>
    </row>
    <row r="14" spans="1:13" x14ac:dyDescent="0.45">
      <c r="A14" s="2"/>
      <c r="B14" s="2"/>
      <c r="C14" s="2"/>
      <c r="D14" s="2" t="s">
        <v>154</v>
      </c>
      <c r="E14" s="2"/>
      <c r="F14" s="2"/>
      <c r="G14" s="24">
        <v>6485.32</v>
      </c>
      <c r="H14" s="7"/>
      <c r="I14" s="24">
        <v>36039.75</v>
      </c>
      <c r="J14" s="7"/>
      <c r="K14" s="24">
        <f t="shared" si="0"/>
        <v>-29554.43</v>
      </c>
      <c r="L14" s="7"/>
      <c r="M14" s="25">
        <f t="shared" si="1"/>
        <v>-0.82004999999999995</v>
      </c>
    </row>
    <row r="15" spans="1:13" x14ac:dyDescent="0.45">
      <c r="A15" s="2"/>
      <c r="B15" s="2"/>
      <c r="C15" s="2"/>
      <c r="D15" s="2" t="s">
        <v>155</v>
      </c>
      <c r="E15" s="2"/>
      <c r="F15" s="2"/>
      <c r="G15" s="24">
        <v>75519.89</v>
      </c>
      <c r="H15" s="7"/>
      <c r="I15" s="24">
        <v>28452.62</v>
      </c>
      <c r="J15" s="7"/>
      <c r="K15" s="24">
        <f t="shared" si="0"/>
        <v>47067.27</v>
      </c>
      <c r="L15" s="7"/>
      <c r="M15" s="25">
        <f t="shared" si="1"/>
        <v>1.6542300000000001</v>
      </c>
    </row>
    <row r="16" spans="1:13" ht="14.65" thickBot="1" x14ac:dyDescent="0.5">
      <c r="A16" s="2"/>
      <c r="B16" s="2"/>
      <c r="C16" s="2"/>
      <c r="D16" s="2" t="s">
        <v>156</v>
      </c>
      <c r="E16" s="2"/>
      <c r="F16" s="2"/>
      <c r="G16" s="26">
        <v>142</v>
      </c>
      <c r="H16" s="7"/>
      <c r="I16" s="26">
        <v>98</v>
      </c>
      <c r="J16" s="7"/>
      <c r="K16" s="26">
        <f t="shared" si="0"/>
        <v>44</v>
      </c>
      <c r="L16" s="7"/>
      <c r="M16" s="27">
        <f t="shared" si="1"/>
        <v>0.44897999999999999</v>
      </c>
    </row>
    <row r="17" spans="1:13" x14ac:dyDescent="0.45">
      <c r="A17" s="2"/>
      <c r="B17" s="2"/>
      <c r="C17" s="2" t="s">
        <v>157</v>
      </c>
      <c r="D17" s="2"/>
      <c r="E17" s="2"/>
      <c r="F17" s="2"/>
      <c r="G17" s="24">
        <f>ROUND(SUM(G8:G16),5)</f>
        <v>140382.32999999999</v>
      </c>
      <c r="H17" s="7"/>
      <c r="I17" s="24">
        <f>ROUND(SUM(I8:I16),5)</f>
        <v>119307.6</v>
      </c>
      <c r="J17" s="7"/>
      <c r="K17" s="24">
        <f t="shared" si="0"/>
        <v>21074.73</v>
      </c>
      <c r="L17" s="7"/>
      <c r="M17" s="25">
        <f t="shared" si="1"/>
        <v>0.17663999999999999</v>
      </c>
    </row>
    <row r="18" spans="1:13" ht="29" customHeight="1" x14ac:dyDescent="0.45">
      <c r="A18" s="2"/>
      <c r="B18" s="2"/>
      <c r="C18" s="2" t="s">
        <v>158</v>
      </c>
      <c r="D18" s="2"/>
      <c r="E18" s="2"/>
      <c r="F18" s="2"/>
      <c r="G18" s="24"/>
      <c r="H18" s="7"/>
      <c r="I18" s="24"/>
      <c r="J18" s="7"/>
      <c r="K18" s="24"/>
      <c r="L18" s="7"/>
      <c r="M18" s="25"/>
    </row>
    <row r="19" spans="1:13" ht="14.65" thickBot="1" x14ac:dyDescent="0.5">
      <c r="A19" s="2"/>
      <c r="B19" s="2"/>
      <c r="C19" s="2"/>
      <c r="D19" s="2" t="s">
        <v>159</v>
      </c>
      <c r="E19" s="2"/>
      <c r="F19" s="2"/>
      <c r="G19" s="26">
        <v>5769</v>
      </c>
      <c r="H19" s="7"/>
      <c r="I19" s="26">
        <v>5770</v>
      </c>
      <c r="J19" s="7"/>
      <c r="K19" s="26">
        <f>ROUND((G19-I19),5)</f>
        <v>-1</v>
      </c>
      <c r="L19" s="7"/>
      <c r="M19" s="27">
        <f>ROUND(IF(G19=0, IF(I19=0, 0, SIGN(-I19)), IF(I19=0, SIGN(G19), (G19-I19)/ABS(I19))),5)</f>
        <v>-1.7000000000000001E-4</v>
      </c>
    </row>
    <row r="20" spans="1:13" x14ac:dyDescent="0.45">
      <c r="A20" s="2"/>
      <c r="B20" s="2"/>
      <c r="C20" s="2" t="s">
        <v>160</v>
      </c>
      <c r="D20" s="2"/>
      <c r="E20" s="2"/>
      <c r="F20" s="2"/>
      <c r="G20" s="24">
        <f>ROUND(SUM(G18:G19),5)</f>
        <v>5769</v>
      </c>
      <c r="H20" s="7"/>
      <c r="I20" s="24">
        <f>ROUND(SUM(I18:I19),5)</f>
        <v>5770</v>
      </c>
      <c r="J20" s="7"/>
      <c r="K20" s="24">
        <f>ROUND((G20-I20),5)</f>
        <v>-1</v>
      </c>
      <c r="L20" s="7"/>
      <c r="M20" s="25">
        <f>ROUND(IF(G20=0, IF(I20=0, 0, SIGN(-I20)), IF(I20=0, SIGN(G20), (G20-I20)/ABS(I20))),5)</f>
        <v>-1.7000000000000001E-4</v>
      </c>
    </row>
    <row r="21" spans="1:13" ht="29" customHeight="1" x14ac:dyDescent="0.45">
      <c r="A21" s="2"/>
      <c r="B21" s="2"/>
      <c r="C21" s="2" t="s">
        <v>161</v>
      </c>
      <c r="D21" s="2"/>
      <c r="E21" s="2"/>
      <c r="F21" s="2"/>
      <c r="G21" s="24"/>
      <c r="H21" s="7"/>
      <c r="I21" s="24"/>
      <c r="J21" s="7"/>
      <c r="K21" s="24"/>
      <c r="L21" s="7"/>
      <c r="M21" s="25"/>
    </row>
    <row r="22" spans="1:13" x14ac:dyDescent="0.45">
      <c r="A22" s="2"/>
      <c r="B22" s="2"/>
      <c r="C22" s="2"/>
      <c r="D22" s="2" t="s">
        <v>162</v>
      </c>
      <c r="E22" s="2"/>
      <c r="F22" s="2"/>
      <c r="G22" s="24">
        <v>925</v>
      </c>
      <c r="H22" s="7"/>
      <c r="I22" s="24">
        <v>925</v>
      </c>
      <c r="J22" s="7"/>
      <c r="K22" s="24">
        <f>ROUND((G22-I22),5)</f>
        <v>0</v>
      </c>
      <c r="L22" s="7"/>
      <c r="M22" s="25">
        <f>ROUND(IF(G22=0, IF(I22=0, 0, SIGN(-I22)), IF(I22=0, SIGN(G22), (G22-I22)/ABS(I22))),5)</f>
        <v>0</v>
      </c>
    </row>
    <row r="23" spans="1:13" ht="14.65" thickBot="1" x14ac:dyDescent="0.5">
      <c r="A23" s="2"/>
      <c r="B23" s="2"/>
      <c r="C23" s="2"/>
      <c r="D23" s="2" t="s">
        <v>163</v>
      </c>
      <c r="E23" s="2"/>
      <c r="F23" s="2"/>
      <c r="G23" s="28">
        <v>355.34</v>
      </c>
      <c r="H23" s="7"/>
      <c r="I23" s="28">
        <v>355.34</v>
      </c>
      <c r="J23" s="7"/>
      <c r="K23" s="28">
        <f>ROUND((G23-I23),5)</f>
        <v>0</v>
      </c>
      <c r="L23" s="7"/>
      <c r="M23" s="29">
        <f>ROUND(IF(G23=0, IF(I23=0, 0, SIGN(-I23)), IF(I23=0, SIGN(G23), (G23-I23)/ABS(I23))),5)</f>
        <v>0</v>
      </c>
    </row>
    <row r="24" spans="1:13" ht="14.65" thickBot="1" x14ac:dyDescent="0.5">
      <c r="A24" s="2"/>
      <c r="B24" s="2"/>
      <c r="C24" s="2" t="s">
        <v>164</v>
      </c>
      <c r="D24" s="2"/>
      <c r="E24" s="2"/>
      <c r="F24" s="2"/>
      <c r="G24" s="30">
        <f>ROUND(SUM(G21:G23),5)</f>
        <v>1280.3399999999999</v>
      </c>
      <c r="H24" s="7"/>
      <c r="I24" s="30">
        <f>ROUND(SUM(I21:I23),5)</f>
        <v>1280.3399999999999</v>
      </c>
      <c r="J24" s="7"/>
      <c r="K24" s="30">
        <f>ROUND((G24-I24),5)</f>
        <v>0</v>
      </c>
      <c r="L24" s="7"/>
      <c r="M24" s="31">
        <f>ROUND(IF(G24=0, IF(I24=0, 0, SIGN(-I24)), IF(I24=0, SIGN(G24), (G24-I24)/ABS(I24))),5)</f>
        <v>0</v>
      </c>
    </row>
    <row r="25" spans="1:13" ht="29" customHeight="1" x14ac:dyDescent="0.45">
      <c r="A25" s="2"/>
      <c r="B25" s="2" t="s">
        <v>165</v>
      </c>
      <c r="C25" s="2"/>
      <c r="D25" s="2"/>
      <c r="E25" s="2"/>
      <c r="F25" s="2"/>
      <c r="G25" s="24">
        <f>ROUND(G7+G17+G20+G24,5)</f>
        <v>147431.67000000001</v>
      </c>
      <c r="H25" s="7"/>
      <c r="I25" s="24">
        <f>ROUND(I7+I17+I20+I24,5)</f>
        <v>126357.94</v>
      </c>
      <c r="J25" s="7"/>
      <c r="K25" s="24">
        <f>ROUND((G25-I25),5)</f>
        <v>21073.73</v>
      </c>
      <c r="L25" s="7"/>
      <c r="M25" s="25">
        <f>ROUND(IF(G25=0, IF(I25=0, 0, SIGN(-I25)), IF(I25=0, SIGN(G25), (G25-I25)/ABS(I25))),5)</f>
        <v>0.16678000000000001</v>
      </c>
    </row>
    <row r="26" spans="1:13" ht="29" customHeight="1" x14ac:dyDescent="0.45">
      <c r="A26" s="2"/>
      <c r="B26" s="2" t="s">
        <v>166</v>
      </c>
      <c r="C26" s="2"/>
      <c r="D26" s="2"/>
      <c r="E26" s="2"/>
      <c r="F26" s="2"/>
      <c r="G26" s="24"/>
      <c r="H26" s="7"/>
      <c r="I26" s="24"/>
      <c r="J26" s="7"/>
      <c r="K26" s="24"/>
      <c r="L26" s="7"/>
      <c r="M26" s="25"/>
    </row>
    <row r="27" spans="1:13" x14ac:dyDescent="0.45">
      <c r="A27" s="2"/>
      <c r="B27" s="2"/>
      <c r="C27" s="2" t="s">
        <v>167</v>
      </c>
      <c r="D27" s="2"/>
      <c r="E27" s="2"/>
      <c r="F27" s="2"/>
      <c r="G27" s="24">
        <v>-9367.31</v>
      </c>
      <c r="H27" s="7"/>
      <c r="I27" s="24">
        <v>-7568.31</v>
      </c>
      <c r="J27" s="7"/>
      <c r="K27" s="24">
        <f>ROUND((G27-I27),5)</f>
        <v>-1799</v>
      </c>
      <c r="L27" s="7"/>
      <c r="M27" s="25">
        <f>ROUND(IF(G27=0, IF(I27=0, 0, SIGN(-I27)), IF(I27=0, SIGN(G27), (G27-I27)/ABS(I27))),5)</f>
        <v>-0.23769999999999999</v>
      </c>
    </row>
    <row r="28" spans="1:13" x14ac:dyDescent="0.45">
      <c r="A28" s="2"/>
      <c r="B28" s="2"/>
      <c r="C28" s="2" t="s">
        <v>168</v>
      </c>
      <c r="D28" s="2"/>
      <c r="E28" s="2"/>
      <c r="F28" s="2"/>
      <c r="G28" s="24">
        <v>17986.37</v>
      </c>
      <c r="H28" s="7"/>
      <c r="I28" s="24">
        <v>17986.37</v>
      </c>
      <c r="J28" s="7"/>
      <c r="K28" s="24">
        <f>ROUND((G28-I28),5)</f>
        <v>0</v>
      </c>
      <c r="L28" s="7"/>
      <c r="M28" s="25">
        <f>ROUND(IF(G28=0, IF(I28=0, 0, SIGN(-I28)), IF(I28=0, SIGN(G28), (G28-I28)/ABS(I28))),5)</f>
        <v>0</v>
      </c>
    </row>
    <row r="29" spans="1:13" ht="14.65" thickBot="1" x14ac:dyDescent="0.5">
      <c r="A29" s="2"/>
      <c r="B29" s="2"/>
      <c r="C29" s="2" t="s">
        <v>169</v>
      </c>
      <c r="D29" s="2"/>
      <c r="E29" s="2"/>
      <c r="F29" s="2"/>
      <c r="G29" s="28">
        <v>7000</v>
      </c>
      <c r="H29" s="7"/>
      <c r="I29" s="28">
        <v>7000</v>
      </c>
      <c r="J29" s="7"/>
      <c r="K29" s="28">
        <f>ROUND((G29-I29),5)</f>
        <v>0</v>
      </c>
      <c r="L29" s="7"/>
      <c r="M29" s="29">
        <f>ROUND(IF(G29=0, IF(I29=0, 0, SIGN(-I29)), IF(I29=0, SIGN(G29), (G29-I29)/ABS(I29))),5)</f>
        <v>0</v>
      </c>
    </row>
    <row r="30" spans="1:13" ht="14.65" thickBot="1" x14ac:dyDescent="0.5">
      <c r="A30" s="2"/>
      <c r="B30" s="2" t="s">
        <v>170</v>
      </c>
      <c r="C30" s="2"/>
      <c r="D30" s="2"/>
      <c r="E30" s="2"/>
      <c r="F30" s="2"/>
      <c r="G30" s="32">
        <f>ROUND(SUM(G26:G29),5)</f>
        <v>15619.06</v>
      </c>
      <c r="H30" s="7"/>
      <c r="I30" s="32">
        <f>ROUND(SUM(I26:I29),5)</f>
        <v>17418.060000000001</v>
      </c>
      <c r="J30" s="7"/>
      <c r="K30" s="32">
        <f>ROUND((G30-I30),5)</f>
        <v>-1799</v>
      </c>
      <c r="L30" s="7"/>
      <c r="M30" s="33">
        <f>ROUND(IF(G30=0, IF(I30=0, 0, SIGN(-I30)), IF(I30=0, SIGN(G30), (G30-I30)/ABS(I30))),5)</f>
        <v>-0.10328</v>
      </c>
    </row>
    <row r="31" spans="1:13" s="13" customFormat="1" ht="29" customHeight="1" thickBot="1" x14ac:dyDescent="0.35">
      <c r="A31" s="2" t="s">
        <v>171</v>
      </c>
      <c r="B31" s="2"/>
      <c r="C31" s="2"/>
      <c r="D31" s="2"/>
      <c r="E31" s="2"/>
      <c r="F31" s="2"/>
      <c r="G31" s="34">
        <f>ROUND(G6+G25+G30,5)</f>
        <v>163050.73000000001</v>
      </c>
      <c r="H31" s="2"/>
      <c r="I31" s="34">
        <f>ROUND(I6+I25+I30,5)</f>
        <v>143776</v>
      </c>
      <c r="J31" s="2"/>
      <c r="K31" s="34">
        <f>ROUND((G31-I31),5)</f>
        <v>19274.73</v>
      </c>
      <c r="L31" s="2"/>
      <c r="M31" s="35">
        <f>ROUND(IF(G31=0, IF(I31=0, 0, SIGN(-I31)), IF(I31=0, SIGN(G31), (G31-I31)/ABS(I31))),5)</f>
        <v>0.13406000000000001</v>
      </c>
    </row>
    <row r="32" spans="1:13" ht="30" customHeight="1" thickTop="1" x14ac:dyDescent="0.45">
      <c r="A32" s="2" t="s">
        <v>172</v>
      </c>
      <c r="B32" s="2"/>
      <c r="C32" s="2"/>
      <c r="D32" s="2"/>
      <c r="E32" s="2"/>
      <c r="F32" s="2"/>
      <c r="G32" s="24"/>
      <c r="H32" s="7"/>
      <c r="I32" s="24"/>
      <c r="J32" s="7"/>
      <c r="K32" s="24"/>
      <c r="L32" s="7"/>
      <c r="M32" s="25"/>
    </row>
    <row r="33" spans="1:13" x14ac:dyDescent="0.45">
      <c r="A33" s="2"/>
      <c r="B33" s="2" t="s">
        <v>173</v>
      </c>
      <c r="C33" s="2"/>
      <c r="D33" s="2"/>
      <c r="E33" s="2"/>
      <c r="F33" s="2"/>
      <c r="G33" s="24"/>
      <c r="H33" s="7"/>
      <c r="I33" s="24"/>
      <c r="J33" s="7"/>
      <c r="K33" s="24"/>
      <c r="L33" s="7"/>
      <c r="M33" s="25"/>
    </row>
    <row r="34" spans="1:13" x14ac:dyDescent="0.45">
      <c r="A34" s="2"/>
      <c r="B34" s="2"/>
      <c r="C34" s="2" t="s">
        <v>174</v>
      </c>
      <c r="D34" s="2"/>
      <c r="E34" s="2"/>
      <c r="F34" s="2"/>
      <c r="G34" s="24"/>
      <c r="H34" s="7"/>
      <c r="I34" s="24"/>
      <c r="J34" s="7"/>
      <c r="K34" s="24"/>
      <c r="L34" s="7"/>
      <c r="M34" s="25"/>
    </row>
    <row r="35" spans="1:13" x14ac:dyDescent="0.45">
      <c r="A35" s="2"/>
      <c r="B35" s="2"/>
      <c r="C35" s="2"/>
      <c r="D35" s="2" t="s">
        <v>175</v>
      </c>
      <c r="E35" s="2"/>
      <c r="F35" s="2"/>
      <c r="G35" s="24"/>
      <c r="H35" s="7"/>
      <c r="I35" s="24"/>
      <c r="J35" s="7"/>
      <c r="K35" s="24"/>
      <c r="L35" s="7"/>
      <c r="M35" s="25"/>
    </row>
    <row r="36" spans="1:13" ht="14.65" thickBot="1" x14ac:dyDescent="0.5">
      <c r="A36" s="2"/>
      <c r="B36" s="2"/>
      <c r="C36" s="2"/>
      <c r="D36" s="2"/>
      <c r="E36" s="2" t="s">
        <v>176</v>
      </c>
      <c r="F36" s="2"/>
      <c r="G36" s="26">
        <v>37.979999999999997</v>
      </c>
      <c r="H36" s="7"/>
      <c r="I36" s="26">
        <v>0</v>
      </c>
      <c r="J36" s="7"/>
      <c r="K36" s="26">
        <f>ROUND((G36-I36),5)</f>
        <v>37.979999999999997</v>
      </c>
      <c r="L36" s="7"/>
      <c r="M36" s="27">
        <f>ROUND(IF(G36=0, IF(I36=0, 0, SIGN(-I36)), IF(I36=0, SIGN(G36), (G36-I36)/ABS(I36))),5)</f>
        <v>1</v>
      </c>
    </row>
    <row r="37" spans="1:13" x14ac:dyDescent="0.45">
      <c r="A37" s="2"/>
      <c r="B37" s="2"/>
      <c r="C37" s="2"/>
      <c r="D37" s="2" t="s">
        <v>177</v>
      </c>
      <c r="E37" s="2"/>
      <c r="F37" s="2"/>
      <c r="G37" s="24">
        <f>ROUND(SUM(G35:G36),5)</f>
        <v>37.979999999999997</v>
      </c>
      <c r="H37" s="7"/>
      <c r="I37" s="24">
        <f>ROUND(SUM(I35:I36),5)</f>
        <v>0</v>
      </c>
      <c r="J37" s="7"/>
      <c r="K37" s="24">
        <f>ROUND((G37-I37),5)</f>
        <v>37.979999999999997</v>
      </c>
      <c r="L37" s="7"/>
      <c r="M37" s="25">
        <f>ROUND(IF(G37=0, IF(I37=0, 0, SIGN(-I37)), IF(I37=0, SIGN(G37), (G37-I37)/ABS(I37))),5)</f>
        <v>1</v>
      </c>
    </row>
    <row r="38" spans="1:13" ht="29" customHeight="1" x14ac:dyDescent="0.45">
      <c r="A38" s="2"/>
      <c r="B38" s="2"/>
      <c r="C38" s="2"/>
      <c r="D38" s="2" t="s">
        <v>178</v>
      </c>
      <c r="E38" s="2"/>
      <c r="F38" s="2"/>
      <c r="G38" s="24"/>
      <c r="H38" s="7"/>
      <c r="I38" s="24"/>
      <c r="J38" s="7"/>
      <c r="K38" s="24"/>
      <c r="L38" s="7"/>
      <c r="M38" s="25"/>
    </row>
    <row r="39" spans="1:13" x14ac:dyDescent="0.45">
      <c r="A39" s="2"/>
      <c r="B39" s="2"/>
      <c r="C39" s="2"/>
      <c r="D39" s="2"/>
      <c r="E39" s="2" t="s">
        <v>179</v>
      </c>
      <c r="F39" s="2"/>
      <c r="G39" s="24">
        <v>3254</v>
      </c>
      <c r="H39" s="7"/>
      <c r="I39" s="24">
        <v>642</v>
      </c>
      <c r="J39" s="7"/>
      <c r="K39" s="24">
        <f>ROUND((G39-I39),5)</f>
        <v>2612</v>
      </c>
      <c r="L39" s="7"/>
      <c r="M39" s="25">
        <f>ROUND(IF(G39=0, IF(I39=0, 0, SIGN(-I39)), IF(I39=0, SIGN(G39), (G39-I39)/ABS(I39))),5)</f>
        <v>4.0685399999999996</v>
      </c>
    </row>
    <row r="40" spans="1:13" x14ac:dyDescent="0.45">
      <c r="A40" s="2"/>
      <c r="B40" s="2"/>
      <c r="C40" s="2"/>
      <c r="D40" s="2"/>
      <c r="E40" s="2" t="s">
        <v>180</v>
      </c>
      <c r="F40" s="2"/>
      <c r="G40" s="24"/>
      <c r="H40" s="7"/>
      <c r="I40" s="24"/>
      <c r="J40" s="7"/>
      <c r="K40" s="24"/>
      <c r="L40" s="7"/>
      <c r="M40" s="25"/>
    </row>
    <row r="41" spans="1:13" x14ac:dyDescent="0.45">
      <c r="A41" s="2"/>
      <c r="B41" s="2"/>
      <c r="C41" s="2"/>
      <c r="D41" s="2"/>
      <c r="E41" s="2"/>
      <c r="F41" s="2" t="s">
        <v>181</v>
      </c>
      <c r="G41" s="24">
        <v>175</v>
      </c>
      <c r="H41" s="7"/>
      <c r="I41" s="24">
        <v>175</v>
      </c>
      <c r="J41" s="7"/>
      <c r="K41" s="24">
        <f t="shared" ref="K41:K46" si="2">ROUND((G41-I41),5)</f>
        <v>0</v>
      </c>
      <c r="L41" s="7"/>
      <c r="M41" s="25">
        <f t="shared" ref="M41:M46" si="3">ROUND(IF(G41=0, IF(I41=0, 0, SIGN(-I41)), IF(I41=0, SIGN(G41), (G41-I41)/ABS(I41))),5)</f>
        <v>0</v>
      </c>
    </row>
    <row r="42" spans="1:13" x14ac:dyDescent="0.45">
      <c r="A42" s="2"/>
      <c r="B42" s="2"/>
      <c r="C42" s="2"/>
      <c r="D42" s="2"/>
      <c r="E42" s="2"/>
      <c r="F42" s="2" t="s">
        <v>182</v>
      </c>
      <c r="G42" s="24">
        <v>5994.4</v>
      </c>
      <c r="H42" s="7"/>
      <c r="I42" s="24">
        <v>6266.6</v>
      </c>
      <c r="J42" s="7"/>
      <c r="K42" s="24">
        <f t="shared" si="2"/>
        <v>-272.2</v>
      </c>
      <c r="L42" s="7"/>
      <c r="M42" s="25">
        <f t="shared" si="3"/>
        <v>-4.3439999999999999E-2</v>
      </c>
    </row>
    <row r="43" spans="1:13" ht="14.65" thickBot="1" x14ac:dyDescent="0.5">
      <c r="A43" s="2"/>
      <c r="B43" s="2"/>
      <c r="C43" s="2"/>
      <c r="D43" s="2"/>
      <c r="E43" s="2"/>
      <c r="F43" s="2" t="s">
        <v>183</v>
      </c>
      <c r="G43" s="26">
        <v>46.54</v>
      </c>
      <c r="H43" s="7"/>
      <c r="I43" s="26">
        <v>46.54</v>
      </c>
      <c r="J43" s="7"/>
      <c r="K43" s="26">
        <f t="shared" si="2"/>
        <v>0</v>
      </c>
      <c r="L43" s="7"/>
      <c r="M43" s="27">
        <f t="shared" si="3"/>
        <v>0</v>
      </c>
    </row>
    <row r="44" spans="1:13" x14ac:dyDescent="0.45">
      <c r="A44" s="2"/>
      <c r="B44" s="2"/>
      <c r="C44" s="2"/>
      <c r="D44" s="2"/>
      <c r="E44" s="2" t="s">
        <v>184</v>
      </c>
      <c r="F44" s="2"/>
      <c r="G44" s="24">
        <f>ROUND(SUM(G40:G43),5)</f>
        <v>6215.94</v>
      </c>
      <c r="H44" s="7"/>
      <c r="I44" s="24">
        <f>ROUND(SUM(I40:I43),5)</f>
        <v>6488.14</v>
      </c>
      <c r="J44" s="7"/>
      <c r="K44" s="24">
        <f t="shared" si="2"/>
        <v>-272.2</v>
      </c>
      <c r="L44" s="7"/>
      <c r="M44" s="25">
        <f t="shared" si="3"/>
        <v>-4.1950000000000001E-2</v>
      </c>
    </row>
    <row r="45" spans="1:13" ht="29" customHeight="1" x14ac:dyDescent="0.45">
      <c r="A45" s="2"/>
      <c r="B45" s="2"/>
      <c r="C45" s="2"/>
      <c r="D45" s="2"/>
      <c r="E45" s="2" t="s">
        <v>185</v>
      </c>
      <c r="F45" s="2"/>
      <c r="G45" s="24">
        <v>300</v>
      </c>
      <c r="H45" s="7"/>
      <c r="I45" s="24">
        <v>0</v>
      </c>
      <c r="J45" s="7"/>
      <c r="K45" s="24">
        <f t="shared" si="2"/>
        <v>300</v>
      </c>
      <c r="L45" s="7"/>
      <c r="M45" s="25">
        <f t="shared" si="3"/>
        <v>1</v>
      </c>
    </row>
    <row r="46" spans="1:13" x14ac:dyDescent="0.45">
      <c r="A46" s="2"/>
      <c r="B46" s="2"/>
      <c r="C46" s="2"/>
      <c r="D46" s="2"/>
      <c r="E46" s="2" t="s">
        <v>186</v>
      </c>
      <c r="F46" s="2"/>
      <c r="G46" s="24">
        <v>119</v>
      </c>
      <c r="H46" s="7"/>
      <c r="I46" s="24">
        <v>442</v>
      </c>
      <c r="J46" s="7"/>
      <c r="K46" s="24">
        <f t="shared" si="2"/>
        <v>-323</v>
      </c>
      <c r="L46" s="7"/>
      <c r="M46" s="25">
        <f t="shared" si="3"/>
        <v>-0.73077000000000003</v>
      </c>
    </row>
    <row r="47" spans="1:13" x14ac:dyDescent="0.45">
      <c r="A47" s="2"/>
      <c r="B47" s="2"/>
      <c r="C47" s="2"/>
      <c r="D47" s="2"/>
      <c r="E47" s="2" t="s">
        <v>187</v>
      </c>
      <c r="F47" s="2"/>
      <c r="G47" s="24"/>
      <c r="H47" s="7"/>
      <c r="I47" s="24"/>
      <c r="J47" s="7"/>
      <c r="K47" s="24"/>
      <c r="L47" s="7"/>
      <c r="M47" s="25"/>
    </row>
    <row r="48" spans="1:13" x14ac:dyDescent="0.45">
      <c r="A48" s="2"/>
      <c r="B48" s="2"/>
      <c r="C48" s="2"/>
      <c r="D48" s="2"/>
      <c r="E48" s="2"/>
      <c r="F48" s="2" t="s">
        <v>188</v>
      </c>
      <c r="G48" s="24">
        <v>141</v>
      </c>
      <c r="H48" s="7"/>
      <c r="I48" s="24">
        <v>141</v>
      </c>
      <c r="J48" s="7"/>
      <c r="K48" s="24">
        <f t="shared" ref="K48:K56" si="4">ROUND((G48-I48),5)</f>
        <v>0</v>
      </c>
      <c r="L48" s="7"/>
      <c r="M48" s="25">
        <f t="shared" ref="M48:M56" si="5">ROUND(IF(G48=0, IF(I48=0, 0, SIGN(-I48)), IF(I48=0, SIGN(G48), (G48-I48)/ABS(I48))),5)</f>
        <v>0</v>
      </c>
    </row>
    <row r="49" spans="1:13" x14ac:dyDescent="0.45">
      <c r="A49" s="2"/>
      <c r="B49" s="2"/>
      <c r="C49" s="2"/>
      <c r="D49" s="2"/>
      <c r="E49" s="2"/>
      <c r="F49" s="2" t="s">
        <v>189</v>
      </c>
      <c r="G49" s="24">
        <v>23.09</v>
      </c>
      <c r="H49" s="7"/>
      <c r="I49" s="24">
        <v>23.09</v>
      </c>
      <c r="J49" s="7"/>
      <c r="K49" s="24">
        <f t="shared" si="4"/>
        <v>0</v>
      </c>
      <c r="L49" s="7"/>
      <c r="M49" s="25">
        <f t="shared" si="5"/>
        <v>0</v>
      </c>
    </row>
    <row r="50" spans="1:13" x14ac:dyDescent="0.45">
      <c r="A50" s="2"/>
      <c r="B50" s="2"/>
      <c r="C50" s="2"/>
      <c r="D50" s="2"/>
      <c r="E50" s="2"/>
      <c r="F50" s="2" t="s">
        <v>190</v>
      </c>
      <c r="G50" s="24">
        <v>98.76</v>
      </c>
      <c r="H50" s="7"/>
      <c r="I50" s="24">
        <v>98.76</v>
      </c>
      <c r="J50" s="7"/>
      <c r="K50" s="24">
        <f t="shared" si="4"/>
        <v>0</v>
      </c>
      <c r="L50" s="7"/>
      <c r="M50" s="25">
        <f t="shared" si="5"/>
        <v>0</v>
      </c>
    </row>
    <row r="51" spans="1:13" x14ac:dyDescent="0.45">
      <c r="A51" s="2"/>
      <c r="B51" s="2"/>
      <c r="C51" s="2"/>
      <c r="D51" s="2"/>
      <c r="E51" s="2"/>
      <c r="F51" s="2" t="s">
        <v>191</v>
      </c>
      <c r="G51" s="24">
        <v>15.93</v>
      </c>
      <c r="H51" s="7"/>
      <c r="I51" s="24">
        <v>15.93</v>
      </c>
      <c r="J51" s="7"/>
      <c r="K51" s="24">
        <f t="shared" si="4"/>
        <v>0</v>
      </c>
      <c r="L51" s="7"/>
      <c r="M51" s="25">
        <f t="shared" si="5"/>
        <v>0</v>
      </c>
    </row>
    <row r="52" spans="1:13" ht="14.65" thickBot="1" x14ac:dyDescent="0.5">
      <c r="A52" s="2"/>
      <c r="B52" s="2"/>
      <c r="C52" s="2"/>
      <c r="D52" s="2"/>
      <c r="E52" s="2"/>
      <c r="F52" s="2" t="s">
        <v>192</v>
      </c>
      <c r="G52" s="28">
        <v>-332.51</v>
      </c>
      <c r="H52" s="7"/>
      <c r="I52" s="28">
        <v>-305.91000000000003</v>
      </c>
      <c r="J52" s="7"/>
      <c r="K52" s="28">
        <f t="shared" si="4"/>
        <v>-26.6</v>
      </c>
      <c r="L52" s="7"/>
      <c r="M52" s="29">
        <f t="shared" si="5"/>
        <v>-8.695E-2</v>
      </c>
    </row>
    <row r="53" spans="1:13" ht="14.65" thickBot="1" x14ac:dyDescent="0.5">
      <c r="A53" s="2"/>
      <c r="B53" s="2"/>
      <c r="C53" s="2"/>
      <c r="D53" s="2"/>
      <c r="E53" s="2" t="s">
        <v>193</v>
      </c>
      <c r="F53" s="2"/>
      <c r="G53" s="32">
        <f>ROUND(SUM(G47:G52),5)</f>
        <v>-53.73</v>
      </c>
      <c r="H53" s="7"/>
      <c r="I53" s="32">
        <f>ROUND(SUM(I47:I52),5)</f>
        <v>-27.13</v>
      </c>
      <c r="J53" s="7"/>
      <c r="K53" s="32">
        <f t="shared" si="4"/>
        <v>-26.6</v>
      </c>
      <c r="L53" s="7"/>
      <c r="M53" s="33">
        <f t="shared" si="5"/>
        <v>-0.98046</v>
      </c>
    </row>
    <row r="54" spans="1:13" ht="29" customHeight="1" thickBot="1" x14ac:dyDescent="0.5">
      <c r="A54" s="2"/>
      <c r="B54" s="2"/>
      <c r="C54" s="2"/>
      <c r="D54" s="2" t="s">
        <v>194</v>
      </c>
      <c r="E54" s="2"/>
      <c r="F54" s="2"/>
      <c r="G54" s="32">
        <f>ROUND(SUM(G38:G39)+SUM(G44:G46)+G53,5)</f>
        <v>9835.2099999999991</v>
      </c>
      <c r="H54" s="7"/>
      <c r="I54" s="32">
        <f>ROUND(SUM(I38:I39)+SUM(I44:I46)+I53,5)</f>
        <v>7545.01</v>
      </c>
      <c r="J54" s="7"/>
      <c r="K54" s="32">
        <f t="shared" si="4"/>
        <v>2290.1999999999998</v>
      </c>
      <c r="L54" s="7"/>
      <c r="M54" s="33">
        <f t="shared" si="5"/>
        <v>0.30353999999999998</v>
      </c>
    </row>
    <row r="55" spans="1:13" ht="29" customHeight="1" thickBot="1" x14ac:dyDescent="0.5">
      <c r="A55" s="2"/>
      <c r="B55" s="2"/>
      <c r="C55" s="2" t="s">
        <v>195</v>
      </c>
      <c r="D55" s="2"/>
      <c r="E55" s="2"/>
      <c r="F55" s="2"/>
      <c r="G55" s="30">
        <f>ROUND(G34+G37+G54,5)</f>
        <v>9873.19</v>
      </c>
      <c r="H55" s="7"/>
      <c r="I55" s="30">
        <f>ROUND(I34+I37+I54,5)</f>
        <v>7545.01</v>
      </c>
      <c r="J55" s="7"/>
      <c r="K55" s="30">
        <f t="shared" si="4"/>
        <v>2328.1799999999998</v>
      </c>
      <c r="L55" s="7"/>
      <c r="M55" s="31">
        <f t="shared" si="5"/>
        <v>0.30857000000000001</v>
      </c>
    </row>
    <row r="56" spans="1:13" ht="29" customHeight="1" x14ac:dyDescent="0.45">
      <c r="A56" s="2"/>
      <c r="B56" s="2" t="s">
        <v>196</v>
      </c>
      <c r="C56" s="2"/>
      <c r="D56" s="2"/>
      <c r="E56" s="2"/>
      <c r="F56" s="2"/>
      <c r="G56" s="24">
        <f>ROUND(G33+G55,5)</f>
        <v>9873.19</v>
      </c>
      <c r="H56" s="7"/>
      <c r="I56" s="24">
        <f>ROUND(I33+I55,5)</f>
        <v>7545.01</v>
      </c>
      <c r="J56" s="7"/>
      <c r="K56" s="24">
        <f t="shared" si="4"/>
        <v>2328.1799999999998</v>
      </c>
      <c r="L56" s="7"/>
      <c r="M56" s="25">
        <f t="shared" si="5"/>
        <v>0.30857000000000001</v>
      </c>
    </row>
    <row r="57" spans="1:13" ht="29" customHeight="1" x14ac:dyDescent="0.45">
      <c r="A57" s="2"/>
      <c r="B57" s="2" t="s">
        <v>197</v>
      </c>
      <c r="C57" s="2"/>
      <c r="D57" s="2"/>
      <c r="E57" s="2"/>
      <c r="F57" s="2"/>
      <c r="G57" s="24"/>
      <c r="H57" s="7"/>
      <c r="I57" s="24"/>
      <c r="J57" s="7"/>
      <c r="K57" s="24"/>
      <c r="L57" s="7"/>
      <c r="M57" s="25"/>
    </row>
    <row r="58" spans="1:13" x14ac:dyDescent="0.45">
      <c r="A58" s="2"/>
      <c r="B58" s="2"/>
      <c r="C58" s="2" t="s">
        <v>198</v>
      </c>
      <c r="D58" s="2"/>
      <c r="E58" s="2"/>
      <c r="F58" s="2"/>
      <c r="G58" s="24">
        <v>5000</v>
      </c>
      <c r="H58" s="7"/>
      <c r="I58" s="24">
        <v>0</v>
      </c>
      <c r="J58" s="7"/>
      <c r="K58" s="24">
        <f t="shared" ref="K58:K67" si="6">ROUND((G58-I58),5)</f>
        <v>5000</v>
      </c>
      <c r="L58" s="7"/>
      <c r="M58" s="25">
        <f t="shared" ref="M58:M67" si="7">ROUND(IF(G58=0, IF(I58=0, 0, SIGN(-I58)), IF(I58=0, SIGN(G58), (G58-I58)/ABS(I58))),5)</f>
        <v>1</v>
      </c>
    </row>
    <row r="59" spans="1:13" x14ac:dyDescent="0.45">
      <c r="A59" s="2"/>
      <c r="B59" s="2"/>
      <c r="C59" s="2" t="s">
        <v>199</v>
      </c>
      <c r="D59" s="2"/>
      <c r="E59" s="2"/>
      <c r="F59" s="2"/>
      <c r="G59" s="24">
        <v>-73.260000000000005</v>
      </c>
      <c r="H59" s="7"/>
      <c r="I59" s="24">
        <v>-73.260000000000005</v>
      </c>
      <c r="J59" s="7"/>
      <c r="K59" s="24">
        <f t="shared" si="6"/>
        <v>0</v>
      </c>
      <c r="L59" s="7"/>
      <c r="M59" s="25">
        <f t="shared" si="7"/>
        <v>0</v>
      </c>
    </row>
    <row r="60" spans="1:13" x14ac:dyDescent="0.45">
      <c r="A60" s="2"/>
      <c r="B60" s="2"/>
      <c r="C60" s="2" t="s">
        <v>200</v>
      </c>
      <c r="D60" s="2"/>
      <c r="E60" s="2"/>
      <c r="F60" s="2"/>
      <c r="G60" s="24">
        <v>26.6</v>
      </c>
      <c r="H60" s="7"/>
      <c r="I60" s="24">
        <v>0</v>
      </c>
      <c r="J60" s="7"/>
      <c r="K60" s="24">
        <f t="shared" si="6"/>
        <v>26.6</v>
      </c>
      <c r="L60" s="7"/>
      <c r="M60" s="25">
        <f t="shared" si="7"/>
        <v>1</v>
      </c>
    </row>
    <row r="61" spans="1:13" x14ac:dyDescent="0.45">
      <c r="A61" s="2"/>
      <c r="B61" s="2"/>
      <c r="C61" s="2" t="s">
        <v>276</v>
      </c>
      <c r="D61" s="2"/>
      <c r="E61" s="2"/>
      <c r="F61" s="2"/>
      <c r="G61" s="24">
        <v>5632.32</v>
      </c>
      <c r="H61" s="7"/>
      <c r="I61" s="24">
        <v>7366.85</v>
      </c>
      <c r="J61" s="7"/>
      <c r="K61" s="24">
        <f t="shared" si="6"/>
        <v>-1734.53</v>
      </c>
      <c r="L61" s="7"/>
      <c r="M61" s="25">
        <f t="shared" si="7"/>
        <v>-0.23544999999999999</v>
      </c>
    </row>
    <row r="62" spans="1:13" x14ac:dyDescent="0.45">
      <c r="A62" s="2"/>
      <c r="B62" s="2"/>
      <c r="C62" s="2" t="s">
        <v>202</v>
      </c>
      <c r="D62" s="2"/>
      <c r="E62" s="2"/>
      <c r="F62" s="2"/>
      <c r="G62" s="24">
        <v>13842</v>
      </c>
      <c r="H62" s="7"/>
      <c r="I62" s="24">
        <v>13842</v>
      </c>
      <c r="J62" s="7"/>
      <c r="K62" s="24">
        <f t="shared" si="6"/>
        <v>0</v>
      </c>
      <c r="L62" s="7"/>
      <c r="M62" s="25">
        <f t="shared" si="7"/>
        <v>0</v>
      </c>
    </row>
    <row r="63" spans="1:13" x14ac:dyDescent="0.45">
      <c r="A63" s="2"/>
      <c r="B63" s="2"/>
      <c r="C63" s="2" t="s">
        <v>203</v>
      </c>
      <c r="D63" s="2"/>
      <c r="E63" s="2"/>
      <c r="F63" s="2"/>
      <c r="G63" s="24">
        <v>115398.17</v>
      </c>
      <c r="H63" s="7"/>
      <c r="I63" s="24">
        <v>109124.85</v>
      </c>
      <c r="J63" s="7"/>
      <c r="K63" s="24">
        <f t="shared" si="6"/>
        <v>6273.32</v>
      </c>
      <c r="L63" s="7"/>
      <c r="M63" s="25">
        <f t="shared" si="7"/>
        <v>5.7489999999999999E-2</v>
      </c>
    </row>
    <row r="64" spans="1:13" x14ac:dyDescent="0.45">
      <c r="A64" s="2"/>
      <c r="B64" s="2"/>
      <c r="C64" s="2" t="s">
        <v>204</v>
      </c>
      <c r="D64" s="2"/>
      <c r="E64" s="2"/>
      <c r="F64" s="2"/>
      <c r="G64" s="24">
        <v>-302.77</v>
      </c>
      <c r="H64" s="7"/>
      <c r="I64" s="24">
        <v>-302.77</v>
      </c>
      <c r="J64" s="7"/>
      <c r="K64" s="24">
        <f t="shared" si="6"/>
        <v>0</v>
      </c>
      <c r="L64" s="7"/>
      <c r="M64" s="25">
        <f t="shared" si="7"/>
        <v>0</v>
      </c>
    </row>
    <row r="65" spans="1:13" ht="14.65" thickBot="1" x14ac:dyDescent="0.5">
      <c r="A65" s="2"/>
      <c r="B65" s="2"/>
      <c r="C65" s="2" t="s">
        <v>136</v>
      </c>
      <c r="D65" s="2"/>
      <c r="E65" s="2"/>
      <c r="F65" s="2"/>
      <c r="G65" s="28">
        <v>13654.48</v>
      </c>
      <c r="H65" s="7"/>
      <c r="I65" s="28">
        <v>6273.32</v>
      </c>
      <c r="J65" s="7"/>
      <c r="K65" s="28">
        <f t="shared" si="6"/>
        <v>7381.16</v>
      </c>
      <c r="L65" s="7"/>
      <c r="M65" s="29">
        <f t="shared" si="7"/>
        <v>1.1766000000000001</v>
      </c>
    </row>
    <row r="66" spans="1:13" ht="14.65" thickBot="1" x14ac:dyDescent="0.5">
      <c r="A66" s="2"/>
      <c r="B66" s="2" t="s">
        <v>205</v>
      </c>
      <c r="C66" s="2"/>
      <c r="D66" s="2"/>
      <c r="E66" s="2"/>
      <c r="F66" s="2"/>
      <c r="G66" s="32">
        <f>ROUND(SUM(G57:G65),5)</f>
        <v>153177.54</v>
      </c>
      <c r="H66" s="7"/>
      <c r="I66" s="32">
        <f>ROUND(SUM(I57:I65),5)</f>
        <v>136230.99</v>
      </c>
      <c r="J66" s="7"/>
      <c r="K66" s="32">
        <f t="shared" si="6"/>
        <v>16946.55</v>
      </c>
      <c r="L66" s="7"/>
      <c r="M66" s="33">
        <f t="shared" si="7"/>
        <v>0.1244</v>
      </c>
    </row>
    <row r="67" spans="1:13" s="13" customFormat="1" ht="29" customHeight="1" thickBot="1" x14ac:dyDescent="0.35">
      <c r="A67" s="2" t="s">
        <v>206</v>
      </c>
      <c r="B67" s="2"/>
      <c r="C67" s="2"/>
      <c r="D67" s="2"/>
      <c r="E67" s="2"/>
      <c r="F67" s="2"/>
      <c r="G67" s="34">
        <f>ROUND(G32+G56+G66,5)</f>
        <v>163050.73000000001</v>
      </c>
      <c r="H67" s="2"/>
      <c r="I67" s="34">
        <f>ROUND(I32+I56+I66,5)</f>
        <v>143776</v>
      </c>
      <c r="J67" s="2"/>
      <c r="K67" s="34">
        <f t="shared" si="6"/>
        <v>19274.73</v>
      </c>
      <c r="L67" s="2"/>
      <c r="M67" s="35">
        <f t="shared" si="7"/>
        <v>0.13406000000000001</v>
      </c>
    </row>
    <row r="68" spans="1:13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4097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4097" r:id="rId4" name="FILTER"/>
      </mc:Fallback>
    </mc:AlternateContent>
    <mc:AlternateContent xmlns:mc="http://schemas.openxmlformats.org/markup-compatibility/2006">
      <mc:Choice Requires="x14">
        <control shapeId="4098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4098" r:id="rId6" name="HEADER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/>
  <dimension ref="A1:G66"/>
  <sheetViews>
    <sheetView workbookViewId="0">
      <pane xSplit="6" ySplit="4" topLeftCell="G5" activePane="bottomRight" state="frozenSplit"/>
      <selection pane="topRight" activeCell="G1" sqref="G1"/>
      <selection pane="bottomLeft" activeCell="A5" sqref="A5"/>
      <selection pane="bottomRight" activeCell="F9" sqref="F9"/>
    </sheetView>
  </sheetViews>
  <sheetFormatPr defaultRowHeight="14.25" x14ac:dyDescent="0.45"/>
  <cols>
    <col min="1" max="5" width="2.9296875" style="20" customWidth="1"/>
    <col min="6" max="6" width="28.796875" style="20" customWidth="1"/>
    <col min="7" max="7" width="10.33203125" style="21" bestFit="1" customWidth="1"/>
  </cols>
  <sheetData>
    <row r="1" spans="1:7" ht="15.4" x14ac:dyDescent="0.45">
      <c r="A1" s="3" t="s">
        <v>1</v>
      </c>
      <c r="B1" s="2"/>
      <c r="C1" s="2"/>
      <c r="D1" s="2"/>
      <c r="E1" s="2"/>
      <c r="F1" s="2"/>
      <c r="G1" s="14" t="s">
        <v>272</v>
      </c>
    </row>
    <row r="2" spans="1:7" ht="17.649999999999999" x14ac:dyDescent="0.5">
      <c r="A2" s="4" t="s">
        <v>140</v>
      </c>
      <c r="B2" s="2"/>
      <c r="C2" s="2"/>
      <c r="D2" s="2"/>
      <c r="E2" s="2"/>
      <c r="F2" s="2"/>
      <c r="G2" s="15">
        <v>43740</v>
      </c>
    </row>
    <row r="3" spans="1:7" x14ac:dyDescent="0.45">
      <c r="A3" s="5" t="s">
        <v>142</v>
      </c>
      <c r="B3" s="2"/>
      <c r="C3" s="2"/>
      <c r="D3" s="2"/>
      <c r="E3" s="2"/>
      <c r="F3" s="2"/>
      <c r="G3" s="14" t="s">
        <v>3</v>
      </c>
    </row>
    <row r="4" spans="1:7" s="19" customFormat="1" ht="14.65" thickBot="1" x14ac:dyDescent="0.5">
      <c r="A4" s="16"/>
      <c r="B4" s="16"/>
      <c r="C4" s="16"/>
      <c r="D4" s="16"/>
      <c r="E4" s="16"/>
      <c r="F4" s="16"/>
      <c r="G4" s="17" t="s">
        <v>143</v>
      </c>
    </row>
    <row r="5" spans="1:7" ht="14.65" thickTop="1" x14ac:dyDescent="0.45">
      <c r="A5" s="2" t="s">
        <v>147</v>
      </c>
      <c r="B5" s="2"/>
      <c r="C5" s="2"/>
      <c r="D5" s="2"/>
      <c r="E5" s="2"/>
      <c r="F5" s="2"/>
      <c r="G5" s="24"/>
    </row>
    <row r="6" spans="1:7" x14ac:dyDescent="0.45">
      <c r="A6" s="2"/>
      <c r="B6" s="2" t="s">
        <v>148</v>
      </c>
      <c r="C6" s="2"/>
      <c r="D6" s="2"/>
      <c r="E6" s="2"/>
      <c r="F6" s="2"/>
      <c r="G6" s="24"/>
    </row>
    <row r="7" spans="1:7" x14ac:dyDescent="0.45">
      <c r="A7" s="2"/>
      <c r="B7" s="2"/>
      <c r="C7" s="2" t="s">
        <v>149</v>
      </c>
      <c r="D7" s="2"/>
      <c r="E7" s="2"/>
      <c r="F7" s="2"/>
      <c r="G7" s="24"/>
    </row>
    <row r="8" spans="1:7" x14ac:dyDescent="0.45">
      <c r="A8" s="2"/>
      <c r="B8" s="2"/>
      <c r="C8" s="2"/>
      <c r="D8" s="2" t="s">
        <v>150</v>
      </c>
      <c r="E8" s="2"/>
      <c r="F8" s="2"/>
      <c r="G8" s="24">
        <v>46294.57</v>
      </c>
    </row>
    <row r="9" spans="1:7" x14ac:dyDescent="0.45">
      <c r="A9" s="2"/>
      <c r="B9" s="2"/>
      <c r="C9" s="2"/>
      <c r="D9" s="2" t="s">
        <v>151</v>
      </c>
      <c r="E9" s="2"/>
      <c r="F9" s="2"/>
      <c r="G9" s="24">
        <v>5000</v>
      </c>
    </row>
    <row r="10" spans="1:7" x14ac:dyDescent="0.45">
      <c r="A10" s="2"/>
      <c r="B10" s="2"/>
      <c r="C10" s="2"/>
      <c r="D10" s="2" t="s">
        <v>152</v>
      </c>
      <c r="E10" s="2"/>
      <c r="F10" s="2"/>
      <c r="G10" s="24">
        <v>1308.23</v>
      </c>
    </row>
    <row r="11" spans="1:7" x14ac:dyDescent="0.45">
      <c r="A11" s="2"/>
      <c r="B11" s="2"/>
      <c r="C11" s="2"/>
      <c r="D11" s="2" t="s">
        <v>277</v>
      </c>
      <c r="E11" s="2"/>
      <c r="F11" s="2"/>
      <c r="G11" s="24">
        <v>5632.32</v>
      </c>
    </row>
    <row r="12" spans="1:7" x14ac:dyDescent="0.45">
      <c r="A12" s="2"/>
      <c r="B12" s="2"/>
      <c r="C12" s="2"/>
      <c r="D12" s="2" t="s">
        <v>154</v>
      </c>
      <c r="E12" s="2"/>
      <c r="F12" s="2"/>
      <c r="G12" s="24">
        <v>6485.32</v>
      </c>
    </row>
    <row r="13" spans="1:7" x14ac:dyDescent="0.45">
      <c r="A13" s="2"/>
      <c r="B13" s="2"/>
      <c r="C13" s="2"/>
      <c r="D13" s="2" t="s">
        <v>155</v>
      </c>
      <c r="E13" s="2"/>
      <c r="F13" s="2"/>
      <c r="G13" s="24">
        <v>75519.89</v>
      </c>
    </row>
    <row r="14" spans="1:7" ht="14.65" thickBot="1" x14ac:dyDescent="0.5">
      <c r="A14" s="2"/>
      <c r="B14" s="2"/>
      <c r="C14" s="2"/>
      <c r="D14" s="2" t="s">
        <v>156</v>
      </c>
      <c r="E14" s="2"/>
      <c r="F14" s="2"/>
      <c r="G14" s="26">
        <v>142</v>
      </c>
    </row>
    <row r="15" spans="1:7" x14ac:dyDescent="0.45">
      <c r="A15" s="2"/>
      <c r="B15" s="2"/>
      <c r="C15" s="2" t="s">
        <v>157</v>
      </c>
      <c r="D15" s="2"/>
      <c r="E15" s="2"/>
      <c r="F15" s="2"/>
      <c r="G15" s="24">
        <f>ROUND(SUM(G7:G14),5)</f>
        <v>140382.32999999999</v>
      </c>
    </row>
    <row r="16" spans="1:7" ht="29" customHeight="1" x14ac:dyDescent="0.45">
      <c r="A16" s="2"/>
      <c r="B16" s="2"/>
      <c r="C16" s="2" t="s">
        <v>158</v>
      </c>
      <c r="D16" s="2"/>
      <c r="E16" s="2"/>
      <c r="F16" s="2"/>
      <c r="G16" s="24"/>
    </row>
    <row r="17" spans="1:7" ht="14.65" thickBot="1" x14ac:dyDescent="0.5">
      <c r="A17" s="2"/>
      <c r="B17" s="2"/>
      <c r="C17" s="2"/>
      <c r="D17" s="2" t="s">
        <v>159</v>
      </c>
      <c r="E17" s="2"/>
      <c r="F17" s="2"/>
      <c r="G17" s="26">
        <v>25</v>
      </c>
    </row>
    <row r="18" spans="1:7" x14ac:dyDescent="0.45">
      <c r="A18" s="2"/>
      <c r="B18" s="2"/>
      <c r="C18" s="2" t="s">
        <v>160</v>
      </c>
      <c r="D18" s="2"/>
      <c r="E18" s="2"/>
      <c r="F18" s="2"/>
      <c r="G18" s="24">
        <f>ROUND(SUM(G16:G17),5)</f>
        <v>25</v>
      </c>
    </row>
    <row r="19" spans="1:7" ht="29" customHeight="1" x14ac:dyDescent="0.45">
      <c r="A19" s="2"/>
      <c r="B19" s="2"/>
      <c r="C19" s="2" t="s">
        <v>161</v>
      </c>
      <c r="D19" s="2"/>
      <c r="E19" s="2"/>
      <c r="F19" s="2"/>
      <c r="G19" s="24"/>
    </row>
    <row r="20" spans="1:7" x14ac:dyDescent="0.45">
      <c r="A20" s="2"/>
      <c r="B20" s="2"/>
      <c r="C20" s="2"/>
      <c r="D20" s="2" t="s">
        <v>162</v>
      </c>
      <c r="E20" s="2"/>
      <c r="F20" s="2"/>
      <c r="G20" s="24">
        <v>925</v>
      </c>
    </row>
    <row r="21" spans="1:7" ht="14.65" thickBot="1" x14ac:dyDescent="0.5">
      <c r="A21" s="2"/>
      <c r="B21" s="2"/>
      <c r="C21" s="2"/>
      <c r="D21" s="2" t="s">
        <v>163</v>
      </c>
      <c r="E21" s="2"/>
      <c r="F21" s="2"/>
      <c r="G21" s="28">
        <v>355.34</v>
      </c>
    </row>
    <row r="22" spans="1:7" ht="14.65" thickBot="1" x14ac:dyDescent="0.5">
      <c r="A22" s="2"/>
      <c r="B22" s="2"/>
      <c r="C22" s="2" t="s">
        <v>164</v>
      </c>
      <c r="D22" s="2"/>
      <c r="E22" s="2"/>
      <c r="F22" s="2"/>
      <c r="G22" s="30">
        <f>ROUND(SUM(G19:G21),5)</f>
        <v>1280.3399999999999</v>
      </c>
    </row>
    <row r="23" spans="1:7" ht="29" customHeight="1" x14ac:dyDescent="0.45">
      <c r="A23" s="2"/>
      <c r="B23" s="2" t="s">
        <v>165</v>
      </c>
      <c r="C23" s="2"/>
      <c r="D23" s="2"/>
      <c r="E23" s="2"/>
      <c r="F23" s="2"/>
      <c r="G23" s="24">
        <f>ROUND(G6+G15+G18+G22,5)</f>
        <v>141687.67000000001</v>
      </c>
    </row>
    <row r="24" spans="1:7" ht="29" customHeight="1" x14ac:dyDescent="0.45">
      <c r="A24" s="2"/>
      <c r="B24" s="2" t="s">
        <v>166</v>
      </c>
      <c r="C24" s="2"/>
      <c r="D24" s="2"/>
      <c r="E24" s="2"/>
      <c r="F24" s="2"/>
      <c r="G24" s="24"/>
    </row>
    <row r="25" spans="1:7" x14ac:dyDescent="0.45">
      <c r="A25" s="2"/>
      <c r="B25" s="2"/>
      <c r="C25" s="2" t="s">
        <v>167</v>
      </c>
      <c r="D25" s="2"/>
      <c r="E25" s="2"/>
      <c r="F25" s="2"/>
      <c r="G25" s="24">
        <v>-9367.31</v>
      </c>
    </row>
    <row r="26" spans="1:7" x14ac:dyDescent="0.45">
      <c r="A26" s="2"/>
      <c r="B26" s="2"/>
      <c r="C26" s="2" t="s">
        <v>168</v>
      </c>
      <c r="D26" s="2"/>
      <c r="E26" s="2"/>
      <c r="F26" s="2"/>
      <c r="G26" s="24">
        <v>17986.37</v>
      </c>
    </row>
    <row r="27" spans="1:7" ht="14.65" thickBot="1" x14ac:dyDescent="0.5">
      <c r="A27" s="2"/>
      <c r="B27" s="2"/>
      <c r="C27" s="2" t="s">
        <v>169</v>
      </c>
      <c r="D27" s="2"/>
      <c r="E27" s="2"/>
      <c r="F27" s="2"/>
      <c r="G27" s="28">
        <v>7000</v>
      </c>
    </row>
    <row r="28" spans="1:7" ht="14.65" thickBot="1" x14ac:dyDescent="0.5">
      <c r="A28" s="2"/>
      <c r="B28" s="2" t="s">
        <v>170</v>
      </c>
      <c r="C28" s="2"/>
      <c r="D28" s="2"/>
      <c r="E28" s="2"/>
      <c r="F28" s="2"/>
      <c r="G28" s="32">
        <f>ROUND(SUM(G24:G27),5)</f>
        <v>15619.06</v>
      </c>
    </row>
    <row r="29" spans="1:7" s="13" customFormat="1" ht="29" customHeight="1" thickBot="1" x14ac:dyDescent="0.35">
      <c r="A29" s="2" t="s">
        <v>171</v>
      </c>
      <c r="B29" s="2"/>
      <c r="C29" s="2"/>
      <c r="D29" s="2"/>
      <c r="E29" s="2"/>
      <c r="F29" s="2"/>
      <c r="G29" s="34">
        <f>ROUND(G5+G23+G28,5)</f>
        <v>157306.73000000001</v>
      </c>
    </row>
    <row r="30" spans="1:7" ht="30" customHeight="1" thickTop="1" x14ac:dyDescent="0.45">
      <c r="A30" s="2" t="s">
        <v>172</v>
      </c>
      <c r="B30" s="2"/>
      <c r="C30" s="2"/>
      <c r="D30" s="2"/>
      <c r="E30" s="2"/>
      <c r="F30" s="2"/>
      <c r="G30" s="24"/>
    </row>
    <row r="31" spans="1:7" x14ac:dyDescent="0.45">
      <c r="A31" s="2"/>
      <c r="B31" s="2" t="s">
        <v>173</v>
      </c>
      <c r="C31" s="2"/>
      <c r="D31" s="2"/>
      <c r="E31" s="2"/>
      <c r="F31" s="2"/>
      <c r="G31" s="24"/>
    </row>
    <row r="32" spans="1:7" x14ac:dyDescent="0.45">
      <c r="A32" s="2"/>
      <c r="B32" s="2"/>
      <c r="C32" s="2" t="s">
        <v>174</v>
      </c>
      <c r="D32" s="2"/>
      <c r="E32" s="2"/>
      <c r="F32" s="2"/>
      <c r="G32" s="24"/>
    </row>
    <row r="33" spans="1:7" x14ac:dyDescent="0.45">
      <c r="A33" s="2"/>
      <c r="B33" s="2"/>
      <c r="C33" s="2"/>
      <c r="D33" s="2" t="s">
        <v>175</v>
      </c>
      <c r="E33" s="2"/>
      <c r="F33" s="2"/>
      <c r="G33" s="24"/>
    </row>
    <row r="34" spans="1:7" ht="14.65" thickBot="1" x14ac:dyDescent="0.5">
      <c r="A34" s="2"/>
      <c r="B34" s="2"/>
      <c r="C34" s="2"/>
      <c r="D34" s="2"/>
      <c r="E34" s="2" t="s">
        <v>176</v>
      </c>
      <c r="F34" s="2"/>
      <c r="G34" s="26">
        <v>37.979999999999997</v>
      </c>
    </row>
    <row r="35" spans="1:7" x14ac:dyDescent="0.45">
      <c r="A35" s="2"/>
      <c r="B35" s="2"/>
      <c r="C35" s="2"/>
      <c r="D35" s="2" t="s">
        <v>177</v>
      </c>
      <c r="E35" s="2"/>
      <c r="F35" s="2"/>
      <c r="G35" s="24">
        <f>ROUND(SUM(G33:G34),5)</f>
        <v>37.979999999999997</v>
      </c>
    </row>
    <row r="36" spans="1:7" ht="29" customHeight="1" x14ac:dyDescent="0.45">
      <c r="A36" s="2"/>
      <c r="B36" s="2"/>
      <c r="C36" s="2"/>
      <c r="D36" s="2" t="s">
        <v>178</v>
      </c>
      <c r="E36" s="2"/>
      <c r="F36" s="2"/>
      <c r="G36" s="24"/>
    </row>
    <row r="37" spans="1:7" x14ac:dyDescent="0.45">
      <c r="A37" s="2"/>
      <c r="B37" s="2"/>
      <c r="C37" s="2"/>
      <c r="D37" s="2"/>
      <c r="E37" s="2" t="s">
        <v>179</v>
      </c>
      <c r="F37" s="2"/>
      <c r="G37" s="24">
        <v>3254</v>
      </c>
    </row>
    <row r="38" spans="1:7" x14ac:dyDescent="0.45">
      <c r="A38" s="2"/>
      <c r="B38" s="2"/>
      <c r="C38" s="2"/>
      <c r="D38" s="2"/>
      <c r="E38" s="2" t="s">
        <v>180</v>
      </c>
      <c r="F38" s="2"/>
      <c r="G38" s="24"/>
    </row>
    <row r="39" spans="1:7" x14ac:dyDescent="0.45">
      <c r="A39" s="2"/>
      <c r="B39" s="2"/>
      <c r="C39" s="2"/>
      <c r="D39" s="2"/>
      <c r="E39" s="2"/>
      <c r="F39" s="2" t="s">
        <v>181</v>
      </c>
      <c r="G39" s="24">
        <v>175</v>
      </c>
    </row>
    <row r="40" spans="1:7" x14ac:dyDescent="0.45">
      <c r="A40" s="2"/>
      <c r="B40" s="2"/>
      <c r="C40" s="2"/>
      <c r="D40" s="2"/>
      <c r="E40" s="2"/>
      <c r="F40" s="2" t="s">
        <v>182</v>
      </c>
      <c r="G40" s="24">
        <v>5994.4</v>
      </c>
    </row>
    <row r="41" spans="1:7" ht="14.65" thickBot="1" x14ac:dyDescent="0.5">
      <c r="A41" s="2"/>
      <c r="B41" s="2"/>
      <c r="C41" s="2"/>
      <c r="D41" s="2"/>
      <c r="E41" s="2"/>
      <c r="F41" s="2" t="s">
        <v>183</v>
      </c>
      <c r="G41" s="26">
        <v>46.54</v>
      </c>
    </row>
    <row r="42" spans="1:7" x14ac:dyDescent="0.45">
      <c r="A42" s="2"/>
      <c r="B42" s="2"/>
      <c r="C42" s="2"/>
      <c r="D42" s="2"/>
      <c r="E42" s="2" t="s">
        <v>184</v>
      </c>
      <c r="F42" s="2"/>
      <c r="G42" s="24">
        <f>ROUND(SUM(G38:G41),5)</f>
        <v>6215.94</v>
      </c>
    </row>
    <row r="43" spans="1:7" ht="29" customHeight="1" x14ac:dyDescent="0.45">
      <c r="A43" s="2"/>
      <c r="B43" s="2"/>
      <c r="C43" s="2"/>
      <c r="D43" s="2"/>
      <c r="E43" s="2" t="s">
        <v>185</v>
      </c>
      <c r="F43" s="2"/>
      <c r="G43" s="24">
        <v>300</v>
      </c>
    </row>
    <row r="44" spans="1:7" x14ac:dyDescent="0.45">
      <c r="A44" s="2"/>
      <c r="B44" s="2"/>
      <c r="C44" s="2"/>
      <c r="D44" s="2"/>
      <c r="E44" s="2" t="s">
        <v>186</v>
      </c>
      <c r="F44" s="2"/>
      <c r="G44" s="24">
        <v>119</v>
      </c>
    </row>
    <row r="45" spans="1:7" x14ac:dyDescent="0.45">
      <c r="A45" s="2"/>
      <c r="B45" s="2"/>
      <c r="C45" s="2"/>
      <c r="D45" s="2"/>
      <c r="E45" s="2" t="s">
        <v>187</v>
      </c>
      <c r="F45" s="2"/>
      <c r="G45" s="24"/>
    </row>
    <row r="46" spans="1:7" x14ac:dyDescent="0.45">
      <c r="A46" s="2"/>
      <c r="B46" s="2"/>
      <c r="C46" s="2"/>
      <c r="D46" s="2"/>
      <c r="E46" s="2"/>
      <c r="F46" s="2" t="s">
        <v>188</v>
      </c>
      <c r="G46" s="24">
        <v>141</v>
      </c>
    </row>
    <row r="47" spans="1:7" x14ac:dyDescent="0.45">
      <c r="A47" s="2"/>
      <c r="B47" s="2"/>
      <c r="C47" s="2"/>
      <c r="D47" s="2"/>
      <c r="E47" s="2"/>
      <c r="F47" s="2" t="s">
        <v>189</v>
      </c>
      <c r="G47" s="24">
        <v>23.09</v>
      </c>
    </row>
    <row r="48" spans="1:7" x14ac:dyDescent="0.45">
      <c r="A48" s="2"/>
      <c r="B48" s="2"/>
      <c r="C48" s="2"/>
      <c r="D48" s="2"/>
      <c r="E48" s="2"/>
      <c r="F48" s="2" t="s">
        <v>190</v>
      </c>
      <c r="G48" s="24">
        <v>98.76</v>
      </c>
    </row>
    <row r="49" spans="1:7" x14ac:dyDescent="0.45">
      <c r="A49" s="2"/>
      <c r="B49" s="2"/>
      <c r="C49" s="2"/>
      <c r="D49" s="2"/>
      <c r="E49" s="2"/>
      <c r="F49" s="2" t="s">
        <v>191</v>
      </c>
      <c r="G49" s="24">
        <v>15.93</v>
      </c>
    </row>
    <row r="50" spans="1:7" ht="14.65" thickBot="1" x14ac:dyDescent="0.5">
      <c r="A50" s="2"/>
      <c r="B50" s="2"/>
      <c r="C50" s="2"/>
      <c r="D50" s="2"/>
      <c r="E50" s="2"/>
      <c r="F50" s="2" t="s">
        <v>192</v>
      </c>
      <c r="G50" s="28">
        <v>-332.51</v>
      </c>
    </row>
    <row r="51" spans="1:7" ht="14.65" thickBot="1" x14ac:dyDescent="0.5">
      <c r="A51" s="2"/>
      <c r="B51" s="2"/>
      <c r="C51" s="2"/>
      <c r="D51" s="2"/>
      <c r="E51" s="2" t="s">
        <v>193</v>
      </c>
      <c r="F51" s="2"/>
      <c r="G51" s="32">
        <f>ROUND(SUM(G45:G50),5)</f>
        <v>-53.73</v>
      </c>
    </row>
    <row r="52" spans="1:7" ht="29" customHeight="1" thickBot="1" x14ac:dyDescent="0.5">
      <c r="A52" s="2"/>
      <c r="B52" s="2"/>
      <c r="C52" s="2"/>
      <c r="D52" s="2" t="s">
        <v>194</v>
      </c>
      <c r="E52" s="2"/>
      <c r="F52" s="2"/>
      <c r="G52" s="32">
        <f>ROUND(SUM(G36:G37)+SUM(G42:G44)+G51,5)</f>
        <v>9835.2099999999991</v>
      </c>
    </row>
    <row r="53" spans="1:7" ht="29" customHeight="1" thickBot="1" x14ac:dyDescent="0.5">
      <c r="A53" s="2"/>
      <c r="B53" s="2"/>
      <c r="C53" s="2" t="s">
        <v>195</v>
      </c>
      <c r="D53" s="2"/>
      <c r="E53" s="2"/>
      <c r="F53" s="2"/>
      <c r="G53" s="30">
        <f>ROUND(G32+G35+G52,5)</f>
        <v>9873.19</v>
      </c>
    </row>
    <row r="54" spans="1:7" ht="29" customHeight="1" x14ac:dyDescent="0.45">
      <c r="A54" s="2"/>
      <c r="B54" s="2" t="s">
        <v>196</v>
      </c>
      <c r="C54" s="2"/>
      <c r="D54" s="2"/>
      <c r="E54" s="2"/>
      <c r="F54" s="2"/>
      <c r="G54" s="24">
        <f>ROUND(G31+G53,5)</f>
        <v>9873.19</v>
      </c>
    </row>
    <row r="55" spans="1:7" ht="29" customHeight="1" x14ac:dyDescent="0.45">
      <c r="A55" s="2"/>
      <c r="B55" s="2" t="s">
        <v>197</v>
      </c>
      <c r="C55" s="2"/>
      <c r="D55" s="2"/>
      <c r="E55" s="2"/>
      <c r="F55" s="2"/>
      <c r="G55" s="24"/>
    </row>
    <row r="56" spans="1:7" x14ac:dyDescent="0.45">
      <c r="A56" s="2"/>
      <c r="B56" s="2"/>
      <c r="C56" s="2" t="s">
        <v>198</v>
      </c>
      <c r="D56" s="2"/>
      <c r="E56" s="2"/>
      <c r="F56" s="2"/>
      <c r="G56" s="24">
        <v>5000</v>
      </c>
    </row>
    <row r="57" spans="1:7" x14ac:dyDescent="0.45">
      <c r="A57" s="2"/>
      <c r="B57" s="2"/>
      <c r="C57" s="2" t="s">
        <v>199</v>
      </c>
      <c r="D57" s="2"/>
      <c r="E57" s="2"/>
      <c r="F57" s="2"/>
      <c r="G57" s="24">
        <v>-73.260000000000005</v>
      </c>
    </row>
    <row r="58" spans="1:7" x14ac:dyDescent="0.45">
      <c r="A58" s="2"/>
      <c r="B58" s="2"/>
      <c r="C58" s="2" t="s">
        <v>200</v>
      </c>
      <c r="D58" s="2"/>
      <c r="E58" s="2"/>
      <c r="F58" s="2"/>
      <c r="G58" s="24">
        <v>26.6</v>
      </c>
    </row>
    <row r="59" spans="1:7" x14ac:dyDescent="0.45">
      <c r="A59" s="2"/>
      <c r="B59" s="2"/>
      <c r="C59" s="2" t="s">
        <v>276</v>
      </c>
      <c r="D59" s="2"/>
      <c r="E59" s="2"/>
      <c r="F59" s="2"/>
      <c r="G59" s="24">
        <v>5632.32</v>
      </c>
    </row>
    <row r="60" spans="1:7" x14ac:dyDescent="0.45">
      <c r="A60" s="2"/>
      <c r="B60" s="2"/>
      <c r="C60" s="2" t="s">
        <v>202</v>
      </c>
      <c r="D60" s="2"/>
      <c r="E60" s="2"/>
      <c r="F60" s="2"/>
      <c r="G60" s="24">
        <v>13842</v>
      </c>
    </row>
    <row r="61" spans="1:7" x14ac:dyDescent="0.45">
      <c r="A61" s="2"/>
      <c r="B61" s="2"/>
      <c r="C61" s="2" t="s">
        <v>203</v>
      </c>
      <c r="D61" s="2"/>
      <c r="E61" s="2"/>
      <c r="F61" s="2"/>
      <c r="G61" s="24">
        <v>109538.17</v>
      </c>
    </row>
    <row r="62" spans="1:7" x14ac:dyDescent="0.45">
      <c r="A62" s="2"/>
      <c r="B62" s="2"/>
      <c r="C62" s="2" t="s">
        <v>204</v>
      </c>
      <c r="D62" s="2"/>
      <c r="E62" s="2"/>
      <c r="F62" s="2"/>
      <c r="G62" s="24">
        <v>-302.77</v>
      </c>
    </row>
    <row r="63" spans="1:7" ht="14.65" thickBot="1" x14ac:dyDescent="0.5">
      <c r="A63" s="2"/>
      <c r="B63" s="2"/>
      <c r="C63" s="2" t="s">
        <v>136</v>
      </c>
      <c r="D63" s="2"/>
      <c r="E63" s="2"/>
      <c r="F63" s="2"/>
      <c r="G63" s="28">
        <v>13770.48</v>
      </c>
    </row>
    <row r="64" spans="1:7" ht="14.65" thickBot="1" x14ac:dyDescent="0.5">
      <c r="A64" s="2"/>
      <c r="B64" s="2" t="s">
        <v>205</v>
      </c>
      <c r="C64" s="2"/>
      <c r="D64" s="2"/>
      <c r="E64" s="2"/>
      <c r="F64" s="2"/>
      <c r="G64" s="32">
        <f>ROUND(SUM(G55:G63),5)</f>
        <v>147433.54</v>
      </c>
    </row>
    <row r="65" spans="1:7" s="13" customFormat="1" ht="29" customHeight="1" thickBot="1" x14ac:dyDescent="0.35">
      <c r="A65" s="2" t="s">
        <v>206</v>
      </c>
      <c r="B65" s="2"/>
      <c r="C65" s="2"/>
      <c r="D65" s="2"/>
      <c r="E65" s="2"/>
      <c r="F65" s="2"/>
      <c r="G65" s="34">
        <f>ROUND(G30+G54+G64,5)</f>
        <v>157306.73000000001</v>
      </c>
    </row>
    <row r="66" spans="1:7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5734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57345" r:id="rId4" name="FILTER"/>
      </mc:Fallback>
    </mc:AlternateContent>
    <mc:AlternateContent xmlns:mc="http://schemas.openxmlformats.org/markup-compatibility/2006">
      <mc:Choice Requires="x14">
        <control shapeId="5734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57346" r:id="rId6" name="HEADER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F21"/>
  <sheetViews>
    <sheetView workbookViewId="0">
      <pane xSplit="5" ySplit="4" topLeftCell="F5" activePane="bottomRight" state="frozenSplit"/>
      <selection pane="topRight" activeCell="F1" sqref="F1"/>
      <selection pane="bottomLeft" activeCell="A5" sqref="A5"/>
      <selection pane="bottomRight"/>
    </sheetView>
  </sheetViews>
  <sheetFormatPr defaultRowHeight="14.25" x14ac:dyDescent="0.45"/>
  <cols>
    <col min="1" max="4" width="2.9296875" style="20" customWidth="1"/>
    <col min="5" max="5" width="51.59765625" style="20" customWidth="1"/>
    <col min="6" max="6" width="8.06640625" style="21" bestFit="1" customWidth="1"/>
  </cols>
  <sheetData>
    <row r="1" spans="1:6" ht="15.4" x14ac:dyDescent="0.45">
      <c r="A1" s="37" t="s">
        <v>271</v>
      </c>
      <c r="B1" s="38"/>
      <c r="C1" s="38"/>
      <c r="D1" s="38"/>
      <c r="E1" s="38"/>
      <c r="F1" s="14" t="s">
        <v>269</v>
      </c>
    </row>
    <row r="2" spans="1:6" ht="17.649999999999999" x14ac:dyDescent="0.5">
      <c r="A2" s="39" t="s">
        <v>255</v>
      </c>
      <c r="B2" s="38"/>
      <c r="C2" s="38"/>
      <c r="D2" s="38"/>
      <c r="E2" s="38"/>
      <c r="F2" s="15">
        <v>43740</v>
      </c>
    </row>
    <row r="3" spans="1:6" x14ac:dyDescent="0.45">
      <c r="A3" s="40" t="s">
        <v>138</v>
      </c>
      <c r="B3" s="38"/>
      <c r="C3" s="38"/>
      <c r="D3" s="38"/>
      <c r="E3" s="38"/>
      <c r="F3" s="14" t="s">
        <v>256</v>
      </c>
    </row>
    <row r="4" spans="1:6" s="19" customFormat="1" ht="14.65" thickBot="1" x14ac:dyDescent="0.5">
      <c r="A4" s="16"/>
      <c r="B4" s="16"/>
      <c r="C4" s="16"/>
      <c r="D4" s="16"/>
      <c r="E4" s="16"/>
      <c r="F4" s="17" t="s">
        <v>16</v>
      </c>
    </row>
    <row r="5" spans="1:6" ht="14.65" thickTop="1" x14ac:dyDescent="0.45">
      <c r="A5" s="2"/>
      <c r="B5" s="2"/>
      <c r="C5" s="2" t="s">
        <v>257</v>
      </c>
      <c r="D5" s="2"/>
      <c r="E5" s="2"/>
      <c r="F5" s="24"/>
    </row>
    <row r="6" spans="1:6" x14ac:dyDescent="0.45">
      <c r="A6" s="2"/>
      <c r="B6" s="2"/>
      <c r="C6" s="2"/>
      <c r="D6" s="2" t="s">
        <v>136</v>
      </c>
      <c r="E6" s="2"/>
      <c r="F6" s="24">
        <v>-4635.0600000000004</v>
      </c>
    </row>
    <row r="7" spans="1:6" x14ac:dyDescent="0.45">
      <c r="A7" s="2"/>
      <c r="B7" s="2"/>
      <c r="C7" s="2"/>
      <c r="D7" s="2" t="s">
        <v>258</v>
      </c>
      <c r="E7" s="2"/>
      <c r="F7" s="24"/>
    </row>
    <row r="8" spans="1:6" x14ac:dyDescent="0.45">
      <c r="A8" s="2"/>
      <c r="B8" s="2"/>
      <c r="C8" s="2"/>
      <c r="D8" s="2" t="s">
        <v>259</v>
      </c>
      <c r="E8" s="2"/>
      <c r="F8" s="24"/>
    </row>
    <row r="9" spans="1:6" x14ac:dyDescent="0.45">
      <c r="A9" s="2"/>
      <c r="B9" s="2"/>
      <c r="C9" s="2"/>
      <c r="D9" s="2"/>
      <c r="E9" s="2" t="s">
        <v>270</v>
      </c>
      <c r="F9" s="24">
        <v>-17.5</v>
      </c>
    </row>
    <row r="10" spans="1:6" x14ac:dyDescent="0.45">
      <c r="A10" s="2"/>
      <c r="B10" s="2"/>
      <c r="C10" s="2"/>
      <c r="D10" s="2"/>
      <c r="E10" s="2" t="s">
        <v>176</v>
      </c>
      <c r="F10" s="24">
        <v>5.08</v>
      </c>
    </row>
    <row r="11" spans="1:6" x14ac:dyDescent="0.45">
      <c r="A11" s="2"/>
      <c r="B11" s="2"/>
      <c r="C11" s="2"/>
      <c r="D11" s="2"/>
      <c r="E11" s="2" t="s">
        <v>179</v>
      </c>
      <c r="F11" s="24">
        <v>957</v>
      </c>
    </row>
    <row r="12" spans="1:6" x14ac:dyDescent="0.45">
      <c r="A12" s="2"/>
      <c r="B12" s="2"/>
      <c r="C12" s="2"/>
      <c r="D12" s="2"/>
      <c r="E12" s="2" t="s">
        <v>260</v>
      </c>
      <c r="F12" s="24">
        <v>-311.45</v>
      </c>
    </row>
    <row r="13" spans="1:6" ht="14.65" thickBot="1" x14ac:dyDescent="0.5">
      <c r="A13" s="2"/>
      <c r="B13" s="2"/>
      <c r="C13" s="2"/>
      <c r="D13" s="2"/>
      <c r="E13" s="2" t="s">
        <v>186</v>
      </c>
      <c r="F13" s="26">
        <v>60.67</v>
      </c>
    </row>
    <row r="14" spans="1:6" x14ac:dyDescent="0.45">
      <c r="A14" s="2"/>
      <c r="B14" s="2"/>
      <c r="C14" s="2" t="s">
        <v>261</v>
      </c>
      <c r="D14" s="2"/>
      <c r="E14" s="2"/>
      <c r="F14" s="24">
        <f>ROUND(SUM(F5:F6)+SUM(F9:F13),5)</f>
        <v>-3941.26</v>
      </c>
    </row>
    <row r="15" spans="1:6" ht="29" customHeight="1" x14ac:dyDescent="0.45">
      <c r="A15" s="2"/>
      <c r="B15" s="2"/>
      <c r="C15" s="2" t="s">
        <v>262</v>
      </c>
      <c r="D15" s="2"/>
      <c r="E15" s="2"/>
      <c r="F15" s="24"/>
    </row>
    <row r="16" spans="1:6" ht="14.65" thickBot="1" x14ac:dyDescent="0.5">
      <c r="A16" s="2"/>
      <c r="B16" s="2"/>
      <c r="C16" s="2"/>
      <c r="D16" s="2" t="s">
        <v>167</v>
      </c>
      <c r="E16" s="2"/>
      <c r="F16" s="28">
        <v>1799</v>
      </c>
    </row>
    <row r="17" spans="1:6" ht="14.65" thickBot="1" x14ac:dyDescent="0.5">
      <c r="A17" s="2"/>
      <c r="B17" s="2"/>
      <c r="C17" s="2" t="s">
        <v>263</v>
      </c>
      <c r="D17" s="2"/>
      <c r="E17" s="2"/>
      <c r="F17" s="30">
        <f>ROUND(SUM(F15:F16),5)</f>
        <v>1799</v>
      </c>
    </row>
    <row r="18" spans="1:6" ht="29" customHeight="1" x14ac:dyDescent="0.45">
      <c r="A18" s="2"/>
      <c r="B18" s="2" t="s">
        <v>266</v>
      </c>
      <c r="C18" s="2"/>
      <c r="D18" s="2"/>
      <c r="E18" s="2"/>
      <c r="F18" s="24">
        <f>ROUND(F14+F17,5)</f>
        <v>-2142.2600000000002</v>
      </c>
    </row>
    <row r="19" spans="1:6" ht="29" customHeight="1" thickBot="1" x14ac:dyDescent="0.5">
      <c r="A19" s="2"/>
      <c r="B19" s="2" t="s">
        <v>267</v>
      </c>
      <c r="C19" s="2"/>
      <c r="D19" s="2"/>
      <c r="E19" s="2"/>
      <c r="F19" s="28">
        <v>142879.93</v>
      </c>
    </row>
    <row r="20" spans="1:6" s="13" customFormat="1" ht="16.05" customHeight="1" thickBot="1" x14ac:dyDescent="0.35">
      <c r="A20" s="2" t="s">
        <v>268</v>
      </c>
      <c r="B20" s="2"/>
      <c r="C20" s="2"/>
      <c r="D20" s="2"/>
      <c r="E20" s="2"/>
      <c r="F20" s="34">
        <f>ROUND(SUM(F18:F19),5)</f>
        <v>140737.67000000001</v>
      </c>
    </row>
    <row r="21" spans="1:6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3788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37889" r:id="rId4" name="FILTER"/>
      </mc:Fallback>
    </mc:AlternateContent>
    <mc:AlternateContent xmlns:mc="http://schemas.openxmlformats.org/markup-compatibility/2006">
      <mc:Choice Requires="x14">
        <control shapeId="3789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37890" r:id="rId6" name="HEADER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F28"/>
  <sheetViews>
    <sheetView workbookViewId="0">
      <pane xSplit="5" ySplit="4" topLeftCell="F26" activePane="bottomRight" state="frozenSplit"/>
      <selection pane="topRight" activeCell="F1" sqref="F1"/>
      <selection pane="bottomLeft" activeCell="A5" sqref="A5"/>
      <selection pane="bottomRight" activeCell="G2" sqref="G2"/>
    </sheetView>
  </sheetViews>
  <sheetFormatPr defaultRowHeight="14.25" x14ac:dyDescent="0.45"/>
  <cols>
    <col min="1" max="4" width="2.9296875" style="20" customWidth="1"/>
    <col min="5" max="5" width="51.59765625" style="20" customWidth="1"/>
    <col min="6" max="6" width="11.46484375" style="21" bestFit="1" customWidth="1"/>
  </cols>
  <sheetData>
    <row r="1" spans="1:6" ht="15.4" x14ac:dyDescent="0.45">
      <c r="A1" s="37" t="s">
        <v>1</v>
      </c>
      <c r="B1" s="38"/>
      <c r="C1" s="38"/>
      <c r="D1" s="38"/>
      <c r="E1" s="38"/>
      <c r="F1" s="14" t="s">
        <v>254</v>
      </c>
    </row>
    <row r="2" spans="1:6" ht="17.649999999999999" x14ac:dyDescent="0.5">
      <c r="A2" s="39" t="s">
        <v>255</v>
      </c>
      <c r="B2" s="38"/>
      <c r="C2" s="38"/>
      <c r="D2" s="38"/>
      <c r="E2" s="38"/>
      <c r="F2" s="15">
        <v>43740</v>
      </c>
    </row>
    <row r="3" spans="1:6" x14ac:dyDescent="0.45">
      <c r="A3" s="40" t="s">
        <v>4</v>
      </c>
      <c r="B3" s="38"/>
      <c r="C3" s="38"/>
      <c r="D3" s="38"/>
      <c r="E3" s="38"/>
      <c r="F3" s="14"/>
    </row>
    <row r="4" spans="1:6" s="19" customFormat="1" ht="14.65" thickBot="1" x14ac:dyDescent="0.5">
      <c r="A4" s="16"/>
      <c r="B4" s="16"/>
      <c r="C4" s="16"/>
      <c r="D4" s="16"/>
      <c r="E4" s="16"/>
      <c r="F4" s="17" t="s">
        <v>209</v>
      </c>
    </row>
    <row r="5" spans="1:6" ht="14.65" thickTop="1" x14ac:dyDescent="0.45">
      <c r="A5" s="2"/>
      <c r="B5" s="2"/>
      <c r="C5" s="2" t="s">
        <v>257</v>
      </c>
      <c r="D5" s="2"/>
      <c r="E5" s="2"/>
      <c r="F5" s="24"/>
    </row>
    <row r="6" spans="1:6" x14ac:dyDescent="0.45">
      <c r="A6" s="2"/>
      <c r="B6" s="2"/>
      <c r="C6" s="2"/>
      <c r="D6" s="2" t="s">
        <v>136</v>
      </c>
      <c r="E6" s="2"/>
      <c r="F6" s="24">
        <v>13770.48</v>
      </c>
    </row>
    <row r="7" spans="1:6" x14ac:dyDescent="0.45">
      <c r="A7" s="2"/>
      <c r="B7" s="2"/>
      <c r="C7" s="2"/>
      <c r="D7" s="2" t="s">
        <v>258</v>
      </c>
      <c r="E7" s="2"/>
      <c r="F7" s="24"/>
    </row>
    <row r="8" spans="1:6" x14ac:dyDescent="0.45">
      <c r="A8" s="2"/>
      <c r="B8" s="2"/>
      <c r="C8" s="2"/>
      <c r="D8" s="2" t="s">
        <v>259</v>
      </c>
      <c r="E8" s="2"/>
      <c r="F8" s="24"/>
    </row>
    <row r="9" spans="1:6" x14ac:dyDescent="0.45">
      <c r="A9" s="2"/>
      <c r="B9" s="2"/>
      <c r="C9" s="2"/>
      <c r="D9" s="2"/>
      <c r="E9" s="2" t="s">
        <v>159</v>
      </c>
      <c r="F9" s="24">
        <v>-115</v>
      </c>
    </row>
    <row r="10" spans="1:6" x14ac:dyDescent="0.45">
      <c r="A10" s="2"/>
      <c r="B10" s="2"/>
      <c r="C10" s="2"/>
      <c r="D10" s="2"/>
      <c r="E10" s="2" t="s">
        <v>176</v>
      </c>
      <c r="F10" s="24">
        <v>37.979999999999997</v>
      </c>
    </row>
    <row r="11" spans="1:6" x14ac:dyDescent="0.45">
      <c r="A11" s="2"/>
      <c r="B11" s="2"/>
      <c r="C11" s="2"/>
      <c r="D11" s="2"/>
      <c r="E11" s="2" t="s">
        <v>179</v>
      </c>
      <c r="F11" s="24">
        <v>2612</v>
      </c>
    </row>
    <row r="12" spans="1:6" x14ac:dyDescent="0.45">
      <c r="A12" s="2"/>
      <c r="B12" s="2"/>
      <c r="C12" s="2"/>
      <c r="D12" s="2"/>
      <c r="E12" s="2" t="s">
        <v>260</v>
      </c>
      <c r="F12" s="24">
        <v>-272.2</v>
      </c>
    </row>
    <row r="13" spans="1:6" x14ac:dyDescent="0.45">
      <c r="A13" s="2"/>
      <c r="B13" s="2"/>
      <c r="C13" s="2"/>
      <c r="D13" s="2"/>
      <c r="E13" s="2" t="s">
        <v>185</v>
      </c>
      <c r="F13" s="24">
        <v>300</v>
      </c>
    </row>
    <row r="14" spans="1:6" x14ac:dyDescent="0.45">
      <c r="A14" s="2"/>
      <c r="B14" s="2"/>
      <c r="C14" s="2"/>
      <c r="D14" s="2"/>
      <c r="E14" s="2" t="s">
        <v>186</v>
      </c>
      <c r="F14" s="24">
        <v>-323</v>
      </c>
    </row>
    <row r="15" spans="1:6" ht="14.65" thickBot="1" x14ac:dyDescent="0.5">
      <c r="A15" s="2"/>
      <c r="B15" s="2"/>
      <c r="C15" s="2"/>
      <c r="D15" s="2"/>
      <c r="E15" s="2" t="s">
        <v>187</v>
      </c>
      <c r="F15" s="26">
        <v>-26.6</v>
      </c>
    </row>
    <row r="16" spans="1:6" x14ac:dyDescent="0.45">
      <c r="A16" s="2"/>
      <c r="B16" s="2"/>
      <c r="C16" s="2" t="s">
        <v>261</v>
      </c>
      <c r="D16" s="2"/>
      <c r="E16" s="2"/>
      <c r="F16" s="24">
        <f>ROUND(SUM(F5:F6)+SUM(F9:F15),5)</f>
        <v>15983.66</v>
      </c>
    </row>
    <row r="17" spans="1:6" ht="29" customHeight="1" x14ac:dyDescent="0.45">
      <c r="A17" s="2"/>
      <c r="B17" s="2"/>
      <c r="C17" s="2" t="s">
        <v>262</v>
      </c>
      <c r="D17" s="2"/>
      <c r="E17" s="2"/>
      <c r="F17" s="24"/>
    </row>
    <row r="18" spans="1:6" ht="14.65" thickBot="1" x14ac:dyDescent="0.5">
      <c r="A18" s="2"/>
      <c r="B18" s="2"/>
      <c r="C18" s="2"/>
      <c r="D18" s="2" t="s">
        <v>167</v>
      </c>
      <c r="E18" s="2"/>
      <c r="F18" s="26">
        <v>1799</v>
      </c>
    </row>
    <row r="19" spans="1:6" x14ac:dyDescent="0.45">
      <c r="A19" s="2"/>
      <c r="B19" s="2"/>
      <c r="C19" s="2" t="s">
        <v>263</v>
      </c>
      <c r="D19" s="2"/>
      <c r="E19" s="2"/>
      <c r="F19" s="24">
        <f>ROUND(SUM(F17:F18),5)</f>
        <v>1799</v>
      </c>
    </row>
    <row r="20" spans="1:6" ht="29" customHeight="1" x14ac:dyDescent="0.45">
      <c r="A20" s="2"/>
      <c r="B20" s="2"/>
      <c r="C20" s="2" t="s">
        <v>264</v>
      </c>
      <c r="D20" s="2"/>
      <c r="E20" s="2"/>
      <c r="F20" s="24"/>
    </row>
    <row r="21" spans="1:6" x14ac:dyDescent="0.45">
      <c r="A21" s="2"/>
      <c r="B21" s="2"/>
      <c r="C21" s="2"/>
      <c r="D21" s="2" t="s">
        <v>198</v>
      </c>
      <c r="E21" s="2"/>
      <c r="F21" s="24">
        <v>5000</v>
      </c>
    </row>
    <row r="22" spans="1:6" x14ac:dyDescent="0.45">
      <c r="A22" s="2"/>
      <c r="B22" s="2"/>
      <c r="C22" s="2"/>
      <c r="D22" s="2" t="s">
        <v>200</v>
      </c>
      <c r="E22" s="2"/>
      <c r="F22" s="24">
        <v>26.6</v>
      </c>
    </row>
    <row r="23" spans="1:6" ht="14.65" thickBot="1" x14ac:dyDescent="0.5">
      <c r="A23" s="2"/>
      <c r="B23" s="2"/>
      <c r="C23" s="2"/>
      <c r="D23" s="2" t="s">
        <v>201</v>
      </c>
      <c r="E23" s="2"/>
      <c r="F23" s="28">
        <v>-1734.53</v>
      </c>
    </row>
    <row r="24" spans="1:6" ht="14.65" thickBot="1" x14ac:dyDescent="0.5">
      <c r="A24" s="2"/>
      <c r="B24" s="2"/>
      <c r="C24" s="2" t="s">
        <v>265</v>
      </c>
      <c r="D24" s="2"/>
      <c r="E24" s="2"/>
      <c r="F24" s="30">
        <f>ROUND(SUM(F20:F23),5)</f>
        <v>3292.07</v>
      </c>
    </row>
    <row r="25" spans="1:6" ht="29" customHeight="1" x14ac:dyDescent="0.45">
      <c r="A25" s="2"/>
      <c r="B25" s="2" t="s">
        <v>266</v>
      </c>
      <c r="C25" s="2"/>
      <c r="D25" s="2"/>
      <c r="E25" s="2"/>
      <c r="F25" s="24">
        <f>ROUND(F16+F19+F24,5)</f>
        <v>21074.73</v>
      </c>
    </row>
    <row r="26" spans="1:6" ht="29" customHeight="1" thickBot="1" x14ac:dyDescent="0.5">
      <c r="A26" s="2"/>
      <c r="B26" s="2" t="s">
        <v>267</v>
      </c>
      <c r="C26" s="2"/>
      <c r="D26" s="2"/>
      <c r="E26" s="2"/>
      <c r="F26" s="28">
        <v>119662.94</v>
      </c>
    </row>
    <row r="27" spans="1:6" s="13" customFormat="1" ht="16.05" customHeight="1" thickBot="1" x14ac:dyDescent="0.35">
      <c r="A27" s="2" t="s">
        <v>268</v>
      </c>
      <c r="B27" s="2"/>
      <c r="C27" s="2"/>
      <c r="D27" s="2"/>
      <c r="E27" s="2"/>
      <c r="F27" s="34">
        <f>ROUND(SUM(F25:F26),5)</f>
        <v>140737.67000000001</v>
      </c>
    </row>
    <row r="28" spans="1:6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9698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9698" r:id="rId4" name="HEADER"/>
      </mc:Fallback>
    </mc:AlternateContent>
    <mc:AlternateContent xmlns:mc="http://schemas.openxmlformats.org/markup-compatibility/2006">
      <mc:Choice Requires="x14">
        <control shapeId="29697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9697" r:id="rId6" name="FILTER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N75"/>
  <sheetViews>
    <sheetView workbookViewId="0">
      <pane xSplit="7" ySplit="5" topLeftCell="H57" activePane="bottomRight" state="frozenSplit"/>
      <selection pane="topRight" activeCell="H1" sqref="H1"/>
      <selection pane="bottomLeft" activeCell="A6" sqref="A6"/>
      <selection pane="bottomRight"/>
    </sheetView>
  </sheetViews>
  <sheetFormatPr defaultRowHeight="14.25" x14ac:dyDescent="0.45"/>
  <cols>
    <col min="1" max="6" width="2.9296875" style="20" customWidth="1"/>
    <col min="7" max="7" width="27.19921875" style="20" customWidth="1"/>
    <col min="8" max="8" width="7.265625" style="21" bestFit="1" customWidth="1"/>
    <col min="9" max="9" width="2.19921875" style="21" customWidth="1"/>
    <col min="10" max="10" width="7.265625" style="21" bestFit="1" customWidth="1"/>
    <col min="11" max="11" width="2.19921875" style="21" customWidth="1"/>
    <col min="12" max="12" width="7.46484375" style="21" bestFit="1" customWidth="1"/>
    <col min="13" max="13" width="2.19921875" style="21" customWidth="1"/>
    <col min="14" max="14" width="10.33203125" style="21" bestFit="1" customWidth="1"/>
  </cols>
  <sheetData>
    <row r="1" spans="1:14" ht="15.4" x14ac:dyDescent="0.45">
      <c r="A1" s="3" t="s">
        <v>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4" t="s">
        <v>252</v>
      </c>
    </row>
    <row r="2" spans="1:14" ht="17.649999999999999" x14ac:dyDescent="0.5">
      <c r="A2" s="4" t="s">
        <v>241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5">
        <v>43740</v>
      </c>
    </row>
    <row r="3" spans="1:14" x14ac:dyDescent="0.45">
      <c r="A3" s="5" t="s">
        <v>138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4" t="s">
        <v>3</v>
      </c>
    </row>
    <row r="4" spans="1:14" ht="14.65" thickBot="1" x14ac:dyDescent="0.5">
      <c r="A4" s="2"/>
      <c r="B4" s="2"/>
      <c r="C4" s="2"/>
      <c r="D4" s="2"/>
      <c r="E4" s="2"/>
      <c r="F4" s="2"/>
      <c r="G4" s="2"/>
      <c r="H4" s="23"/>
      <c r="I4" s="22"/>
      <c r="J4" s="23"/>
      <c r="K4" s="22"/>
      <c r="L4" s="23"/>
      <c r="M4" s="22"/>
      <c r="N4" s="23"/>
    </row>
    <row r="5" spans="1:14" s="19" customFormat="1" ht="15" thickTop="1" thickBot="1" x14ac:dyDescent="0.5">
      <c r="A5" s="16"/>
      <c r="B5" s="16"/>
      <c r="C5" s="16"/>
      <c r="D5" s="16"/>
      <c r="E5" s="16"/>
      <c r="F5" s="16"/>
      <c r="G5" s="16"/>
      <c r="H5" s="36" t="s">
        <v>16</v>
      </c>
      <c r="I5" s="18"/>
      <c r="J5" s="36" t="s">
        <v>253</v>
      </c>
      <c r="K5" s="18"/>
      <c r="L5" s="36" t="s">
        <v>145</v>
      </c>
      <c r="M5" s="18"/>
      <c r="N5" s="36" t="s">
        <v>146</v>
      </c>
    </row>
    <row r="6" spans="1:14" ht="14.65" thickTop="1" x14ac:dyDescent="0.45">
      <c r="A6" s="2"/>
      <c r="B6" s="2" t="s">
        <v>18</v>
      </c>
      <c r="C6" s="2"/>
      <c r="D6" s="2"/>
      <c r="E6" s="2"/>
      <c r="F6" s="2"/>
      <c r="G6" s="2"/>
      <c r="H6" s="24"/>
      <c r="I6" s="7"/>
      <c r="J6" s="24"/>
      <c r="K6" s="7"/>
      <c r="L6" s="24"/>
      <c r="M6" s="7"/>
      <c r="N6" s="25"/>
    </row>
    <row r="7" spans="1:14" x14ac:dyDescent="0.45">
      <c r="A7" s="2"/>
      <c r="B7" s="2"/>
      <c r="C7" s="2"/>
      <c r="D7" s="2" t="s">
        <v>19</v>
      </c>
      <c r="E7" s="2"/>
      <c r="F7" s="2"/>
      <c r="G7" s="2"/>
      <c r="H7" s="24"/>
      <c r="I7" s="7"/>
      <c r="J7" s="24"/>
      <c r="K7" s="7"/>
      <c r="L7" s="24"/>
      <c r="M7" s="7"/>
      <c r="N7" s="25"/>
    </row>
    <row r="8" spans="1:14" x14ac:dyDescent="0.45">
      <c r="A8" s="2"/>
      <c r="B8" s="2"/>
      <c r="C8" s="2"/>
      <c r="D8" s="2"/>
      <c r="E8" s="2" t="s">
        <v>20</v>
      </c>
      <c r="F8" s="2"/>
      <c r="G8" s="2"/>
      <c r="H8" s="24"/>
      <c r="I8" s="7"/>
      <c r="J8" s="24"/>
      <c r="K8" s="7"/>
      <c r="L8" s="24"/>
      <c r="M8" s="7"/>
      <c r="N8" s="25"/>
    </row>
    <row r="9" spans="1:14" ht="14.65" thickBot="1" x14ac:dyDescent="0.5">
      <c r="A9" s="2"/>
      <c r="B9" s="2"/>
      <c r="C9" s="2"/>
      <c r="D9" s="2"/>
      <c r="E9" s="2"/>
      <c r="F9" s="2" t="s">
        <v>21</v>
      </c>
      <c r="G9" s="2"/>
      <c r="H9" s="26">
        <v>6284.62</v>
      </c>
      <c r="I9" s="7"/>
      <c r="J9" s="26">
        <v>6360.98</v>
      </c>
      <c r="K9" s="7"/>
      <c r="L9" s="26">
        <f>ROUND((H9-J9),5)</f>
        <v>-76.36</v>
      </c>
      <c r="M9" s="7"/>
      <c r="N9" s="27">
        <f>ROUND(IF(H9=0, IF(J9=0, 0, SIGN(-J9)), IF(J9=0, SIGN(H9), (H9-J9)/ABS(J9))),5)</f>
        <v>-1.2E-2</v>
      </c>
    </row>
    <row r="10" spans="1:14" x14ac:dyDescent="0.45">
      <c r="A10" s="2"/>
      <c r="B10" s="2"/>
      <c r="C10" s="2"/>
      <c r="D10" s="2"/>
      <c r="E10" s="2" t="s">
        <v>22</v>
      </c>
      <c r="F10" s="2"/>
      <c r="G10" s="2"/>
      <c r="H10" s="24">
        <f>ROUND(SUM(H8:H9),5)</f>
        <v>6284.62</v>
      </c>
      <c r="I10" s="7"/>
      <c r="J10" s="24">
        <f>ROUND(SUM(J8:J9),5)</f>
        <v>6360.98</v>
      </c>
      <c r="K10" s="7"/>
      <c r="L10" s="24">
        <f>ROUND((H10-J10),5)</f>
        <v>-76.36</v>
      </c>
      <c r="M10" s="7"/>
      <c r="N10" s="25">
        <f>ROUND(IF(H10=0, IF(J10=0, 0, SIGN(-J10)), IF(J10=0, SIGN(H10), (H10-J10)/ABS(J10))),5)</f>
        <v>-1.2E-2</v>
      </c>
    </row>
    <row r="11" spans="1:14" ht="29" customHeight="1" x14ac:dyDescent="0.45">
      <c r="A11" s="2"/>
      <c r="B11" s="2"/>
      <c r="C11" s="2"/>
      <c r="D11" s="2"/>
      <c r="E11" s="2" t="s">
        <v>24</v>
      </c>
      <c r="F11" s="2"/>
      <c r="G11" s="2"/>
      <c r="H11" s="24">
        <v>460</v>
      </c>
      <c r="I11" s="7"/>
      <c r="J11" s="24">
        <v>115</v>
      </c>
      <c r="K11" s="7"/>
      <c r="L11" s="24">
        <f>ROUND((H11-J11),5)</f>
        <v>345</v>
      </c>
      <c r="M11" s="7"/>
      <c r="N11" s="25">
        <f>ROUND(IF(H11=0, IF(J11=0, 0, SIGN(-J11)), IF(J11=0, SIGN(H11), (H11-J11)/ABS(J11))),5)</f>
        <v>3</v>
      </c>
    </row>
    <row r="12" spans="1:14" x14ac:dyDescent="0.45">
      <c r="A12" s="2"/>
      <c r="B12" s="2"/>
      <c r="C12" s="2"/>
      <c r="D12" s="2"/>
      <c r="E12" s="2" t="s">
        <v>25</v>
      </c>
      <c r="F12" s="2"/>
      <c r="G12" s="2"/>
      <c r="H12" s="24"/>
      <c r="I12" s="7"/>
      <c r="J12" s="24"/>
      <c r="K12" s="7"/>
      <c r="L12" s="24"/>
      <c r="M12" s="7"/>
      <c r="N12" s="25"/>
    </row>
    <row r="13" spans="1:14" x14ac:dyDescent="0.45">
      <c r="A13" s="2"/>
      <c r="B13" s="2"/>
      <c r="C13" s="2"/>
      <c r="D13" s="2"/>
      <c r="E13" s="2"/>
      <c r="F13" s="2" t="s">
        <v>26</v>
      </c>
      <c r="G13" s="2"/>
      <c r="H13" s="24">
        <v>55</v>
      </c>
      <c r="I13" s="7"/>
      <c r="J13" s="24">
        <v>70</v>
      </c>
      <c r="K13" s="7"/>
      <c r="L13" s="24">
        <f>ROUND((H13-J13),5)</f>
        <v>-15</v>
      </c>
      <c r="M13" s="7"/>
      <c r="N13" s="25">
        <f>ROUND(IF(H13=0, IF(J13=0, 0, SIGN(-J13)), IF(J13=0, SIGN(H13), (H13-J13)/ABS(J13))),5)</f>
        <v>-0.21429000000000001</v>
      </c>
    </row>
    <row r="14" spans="1:14" ht="14.65" thickBot="1" x14ac:dyDescent="0.5">
      <c r="A14" s="2"/>
      <c r="B14" s="2"/>
      <c r="C14" s="2"/>
      <c r="D14" s="2"/>
      <c r="E14" s="2"/>
      <c r="F14" s="2" t="s">
        <v>30</v>
      </c>
      <c r="G14" s="2"/>
      <c r="H14" s="26">
        <v>118</v>
      </c>
      <c r="I14" s="7"/>
      <c r="J14" s="26">
        <v>155</v>
      </c>
      <c r="K14" s="7"/>
      <c r="L14" s="26">
        <f>ROUND((H14-J14),5)</f>
        <v>-37</v>
      </c>
      <c r="M14" s="7"/>
      <c r="N14" s="27">
        <f>ROUND(IF(H14=0, IF(J14=0, 0, SIGN(-J14)), IF(J14=0, SIGN(H14), (H14-J14)/ABS(J14))),5)</f>
        <v>-0.23871000000000001</v>
      </c>
    </row>
    <row r="15" spans="1:14" x14ac:dyDescent="0.45">
      <c r="A15" s="2"/>
      <c r="B15" s="2"/>
      <c r="C15" s="2"/>
      <c r="D15" s="2"/>
      <c r="E15" s="2" t="s">
        <v>32</v>
      </c>
      <c r="F15" s="2"/>
      <c r="G15" s="2"/>
      <c r="H15" s="24">
        <f>ROUND(SUM(H12:H14),5)</f>
        <v>173</v>
      </c>
      <c r="I15" s="7"/>
      <c r="J15" s="24">
        <f>ROUND(SUM(J12:J14),5)</f>
        <v>225</v>
      </c>
      <c r="K15" s="7"/>
      <c r="L15" s="24">
        <f>ROUND((H15-J15),5)</f>
        <v>-52</v>
      </c>
      <c r="M15" s="7"/>
      <c r="N15" s="25">
        <f>ROUND(IF(H15=0, IF(J15=0, 0, SIGN(-J15)), IF(J15=0, SIGN(H15), (H15-J15)/ABS(J15))),5)</f>
        <v>-0.23111000000000001</v>
      </c>
    </row>
    <row r="16" spans="1:14" ht="29" customHeight="1" x14ac:dyDescent="0.45">
      <c r="A16" s="2"/>
      <c r="B16" s="2"/>
      <c r="C16" s="2"/>
      <c r="D16" s="2"/>
      <c r="E16" s="2" t="s">
        <v>33</v>
      </c>
      <c r="F16" s="2"/>
      <c r="G16" s="2"/>
      <c r="H16" s="24"/>
      <c r="I16" s="7"/>
      <c r="J16" s="24"/>
      <c r="K16" s="7"/>
      <c r="L16" s="24"/>
      <c r="M16" s="7"/>
      <c r="N16" s="25"/>
    </row>
    <row r="17" spans="1:14" x14ac:dyDescent="0.45">
      <c r="A17" s="2"/>
      <c r="B17" s="2"/>
      <c r="C17" s="2"/>
      <c r="D17" s="2"/>
      <c r="E17" s="2"/>
      <c r="F17" s="2" t="s">
        <v>36</v>
      </c>
      <c r="G17" s="2"/>
      <c r="H17" s="24">
        <v>0</v>
      </c>
      <c r="I17" s="7"/>
      <c r="J17" s="24">
        <v>0.36</v>
      </c>
      <c r="K17" s="7"/>
      <c r="L17" s="24">
        <f>ROUND((H17-J17),5)</f>
        <v>-0.36</v>
      </c>
      <c r="M17" s="7"/>
      <c r="N17" s="25">
        <f>ROUND(IF(H17=0, IF(J17=0, 0, SIGN(-J17)), IF(J17=0, SIGN(H17), (H17-J17)/ABS(J17))),5)</f>
        <v>-1</v>
      </c>
    </row>
    <row r="18" spans="1:14" ht="14.65" thickBot="1" x14ac:dyDescent="0.5">
      <c r="A18" s="2"/>
      <c r="B18" s="2"/>
      <c r="C18" s="2"/>
      <c r="D18" s="2"/>
      <c r="E18" s="2"/>
      <c r="F18" s="2" t="s">
        <v>37</v>
      </c>
      <c r="G18" s="2"/>
      <c r="H18" s="26">
        <v>8.76</v>
      </c>
      <c r="I18" s="7"/>
      <c r="J18" s="26">
        <v>11</v>
      </c>
      <c r="K18" s="7"/>
      <c r="L18" s="26">
        <f>ROUND((H18-J18),5)</f>
        <v>-2.2400000000000002</v>
      </c>
      <c r="M18" s="7"/>
      <c r="N18" s="27">
        <f>ROUND(IF(H18=0, IF(J18=0, 0, SIGN(-J18)), IF(J18=0, SIGN(H18), (H18-J18)/ABS(J18))),5)</f>
        <v>-0.20363999999999999</v>
      </c>
    </row>
    <row r="19" spans="1:14" x14ac:dyDescent="0.45">
      <c r="A19" s="2"/>
      <c r="B19" s="2"/>
      <c r="C19" s="2"/>
      <c r="D19" s="2"/>
      <c r="E19" s="2" t="s">
        <v>38</v>
      </c>
      <c r="F19" s="2"/>
      <c r="G19" s="2"/>
      <c r="H19" s="24">
        <f>ROUND(SUM(H16:H18),5)</f>
        <v>8.76</v>
      </c>
      <c r="I19" s="7"/>
      <c r="J19" s="24">
        <f>ROUND(SUM(J16:J18),5)</f>
        <v>11.36</v>
      </c>
      <c r="K19" s="7"/>
      <c r="L19" s="24">
        <f>ROUND((H19-J19),5)</f>
        <v>-2.6</v>
      </c>
      <c r="M19" s="7"/>
      <c r="N19" s="25">
        <f>ROUND(IF(H19=0, IF(J19=0, 0, SIGN(-J19)), IF(J19=0, SIGN(H19), (H19-J19)/ABS(J19))),5)</f>
        <v>-0.22886999999999999</v>
      </c>
    </row>
    <row r="20" spans="1:14" ht="29" customHeight="1" x14ac:dyDescent="0.45">
      <c r="A20" s="2"/>
      <c r="B20" s="2"/>
      <c r="C20" s="2"/>
      <c r="D20" s="2"/>
      <c r="E20" s="2" t="s">
        <v>39</v>
      </c>
      <c r="F20" s="2"/>
      <c r="G20" s="2"/>
      <c r="H20" s="24"/>
      <c r="I20" s="7"/>
      <c r="J20" s="24"/>
      <c r="K20" s="7"/>
      <c r="L20" s="24"/>
      <c r="M20" s="7"/>
      <c r="N20" s="25"/>
    </row>
    <row r="21" spans="1:14" x14ac:dyDescent="0.45">
      <c r="A21" s="2"/>
      <c r="B21" s="2"/>
      <c r="C21" s="2"/>
      <c r="D21" s="2"/>
      <c r="E21" s="2"/>
      <c r="F21" s="2" t="s">
        <v>40</v>
      </c>
      <c r="G21" s="2"/>
      <c r="H21" s="24">
        <v>66</v>
      </c>
      <c r="I21" s="7"/>
      <c r="J21" s="24">
        <v>0</v>
      </c>
      <c r="K21" s="7"/>
      <c r="L21" s="24">
        <f>ROUND((H21-J21),5)</f>
        <v>66</v>
      </c>
      <c r="M21" s="7"/>
      <c r="N21" s="25">
        <f>ROUND(IF(H21=0, IF(J21=0, 0, SIGN(-J21)), IF(J21=0, SIGN(H21), (H21-J21)/ABS(J21))),5)</f>
        <v>1</v>
      </c>
    </row>
    <row r="22" spans="1:14" x14ac:dyDescent="0.45">
      <c r="A22" s="2"/>
      <c r="B22" s="2"/>
      <c r="C22" s="2"/>
      <c r="D22" s="2"/>
      <c r="E22" s="2"/>
      <c r="F22" s="2" t="s">
        <v>43</v>
      </c>
      <c r="G22" s="2"/>
      <c r="H22" s="24">
        <v>3.5</v>
      </c>
      <c r="I22" s="7"/>
      <c r="J22" s="24">
        <v>0</v>
      </c>
      <c r="K22" s="7"/>
      <c r="L22" s="24">
        <f>ROUND((H22-J22),5)</f>
        <v>3.5</v>
      </c>
      <c r="M22" s="7"/>
      <c r="N22" s="25">
        <f>ROUND(IF(H22=0, IF(J22=0, 0, SIGN(-J22)), IF(J22=0, SIGN(H22), (H22-J22)/ABS(J22))),5)</f>
        <v>1</v>
      </c>
    </row>
    <row r="23" spans="1:14" ht="14.65" thickBot="1" x14ac:dyDescent="0.5">
      <c r="A23" s="2"/>
      <c r="B23" s="2"/>
      <c r="C23" s="2"/>
      <c r="D23" s="2"/>
      <c r="E23" s="2"/>
      <c r="F23" s="2" t="s">
        <v>45</v>
      </c>
      <c r="G23" s="2"/>
      <c r="H23" s="26">
        <v>607</v>
      </c>
      <c r="I23" s="7"/>
      <c r="J23" s="26">
        <v>1750</v>
      </c>
      <c r="K23" s="7"/>
      <c r="L23" s="26">
        <f>ROUND((H23-J23),5)</f>
        <v>-1143</v>
      </c>
      <c r="M23" s="7"/>
      <c r="N23" s="27">
        <f>ROUND(IF(H23=0, IF(J23=0, 0, SIGN(-J23)), IF(J23=0, SIGN(H23), (H23-J23)/ABS(J23))),5)</f>
        <v>-0.65314000000000005</v>
      </c>
    </row>
    <row r="24" spans="1:14" x14ac:dyDescent="0.45">
      <c r="A24" s="2"/>
      <c r="B24" s="2"/>
      <c r="C24" s="2"/>
      <c r="D24" s="2"/>
      <c r="E24" s="2" t="s">
        <v>46</v>
      </c>
      <c r="F24" s="2"/>
      <c r="G24" s="2"/>
      <c r="H24" s="24">
        <f>ROUND(SUM(H20:H23),5)</f>
        <v>676.5</v>
      </c>
      <c r="I24" s="7"/>
      <c r="J24" s="24">
        <f>ROUND(SUM(J20:J23),5)</f>
        <v>1750</v>
      </c>
      <c r="K24" s="7"/>
      <c r="L24" s="24">
        <f>ROUND((H24-J24),5)</f>
        <v>-1073.5</v>
      </c>
      <c r="M24" s="7"/>
      <c r="N24" s="25">
        <f>ROUND(IF(H24=0, IF(J24=0, 0, SIGN(-J24)), IF(J24=0, SIGN(H24), (H24-J24)/ABS(J24))),5)</f>
        <v>-0.61343000000000003</v>
      </c>
    </row>
    <row r="25" spans="1:14" ht="29" customHeight="1" x14ac:dyDescent="0.45">
      <c r="A25" s="2"/>
      <c r="B25" s="2"/>
      <c r="C25" s="2"/>
      <c r="D25" s="2"/>
      <c r="E25" s="2" t="s">
        <v>47</v>
      </c>
      <c r="F25" s="2"/>
      <c r="G25" s="2"/>
      <c r="H25" s="24"/>
      <c r="I25" s="7"/>
      <c r="J25" s="24"/>
      <c r="K25" s="7"/>
      <c r="L25" s="24"/>
      <c r="M25" s="7"/>
      <c r="N25" s="25"/>
    </row>
    <row r="26" spans="1:14" x14ac:dyDescent="0.45">
      <c r="A26" s="2"/>
      <c r="B26" s="2"/>
      <c r="C26" s="2"/>
      <c r="D26" s="2"/>
      <c r="E26" s="2"/>
      <c r="F26" s="2" t="s">
        <v>56</v>
      </c>
      <c r="G26" s="2"/>
      <c r="H26" s="24">
        <v>0</v>
      </c>
      <c r="I26" s="7"/>
      <c r="J26" s="24">
        <v>15</v>
      </c>
      <c r="K26" s="7"/>
      <c r="L26" s="24">
        <f>ROUND((H26-J26),5)</f>
        <v>-15</v>
      </c>
      <c r="M26" s="7"/>
      <c r="N26" s="25">
        <f>ROUND(IF(H26=0, IF(J26=0, 0, SIGN(-J26)), IF(J26=0, SIGN(H26), (H26-J26)/ABS(J26))),5)</f>
        <v>-1</v>
      </c>
    </row>
    <row r="27" spans="1:14" ht="14.65" thickBot="1" x14ac:dyDescent="0.5">
      <c r="A27" s="2"/>
      <c r="B27" s="2"/>
      <c r="C27" s="2"/>
      <c r="D27" s="2"/>
      <c r="E27" s="2"/>
      <c r="F27" s="2" t="s">
        <v>57</v>
      </c>
      <c r="G27" s="2"/>
      <c r="H27" s="26">
        <v>1152</v>
      </c>
      <c r="I27" s="7"/>
      <c r="J27" s="26">
        <v>935</v>
      </c>
      <c r="K27" s="7"/>
      <c r="L27" s="26">
        <f>ROUND((H27-J27),5)</f>
        <v>217</v>
      </c>
      <c r="M27" s="7"/>
      <c r="N27" s="27">
        <f>ROUND(IF(H27=0, IF(J27=0, 0, SIGN(-J27)), IF(J27=0, SIGN(H27), (H27-J27)/ABS(J27))),5)</f>
        <v>0.23208999999999999</v>
      </c>
    </row>
    <row r="28" spans="1:14" x14ac:dyDescent="0.45">
      <c r="A28" s="2"/>
      <c r="B28" s="2"/>
      <c r="C28" s="2"/>
      <c r="D28" s="2"/>
      <c r="E28" s="2" t="s">
        <v>60</v>
      </c>
      <c r="F28" s="2"/>
      <c r="G28" s="2"/>
      <c r="H28" s="24">
        <f>ROUND(SUM(H25:H27),5)</f>
        <v>1152</v>
      </c>
      <c r="I28" s="7"/>
      <c r="J28" s="24">
        <f>ROUND(SUM(J25:J27),5)</f>
        <v>950</v>
      </c>
      <c r="K28" s="7"/>
      <c r="L28" s="24">
        <f>ROUND((H28-J28),5)</f>
        <v>202</v>
      </c>
      <c r="M28" s="7"/>
      <c r="N28" s="25">
        <f>ROUND(IF(H28=0, IF(J28=0, 0, SIGN(-J28)), IF(J28=0, SIGN(H28), (H28-J28)/ABS(J28))),5)</f>
        <v>0.21263000000000001</v>
      </c>
    </row>
    <row r="29" spans="1:14" ht="29" customHeight="1" thickBot="1" x14ac:dyDescent="0.5">
      <c r="A29" s="2"/>
      <c r="B29" s="2"/>
      <c r="C29" s="2"/>
      <c r="D29" s="2"/>
      <c r="E29" s="2" t="s">
        <v>61</v>
      </c>
      <c r="F29" s="2"/>
      <c r="G29" s="2"/>
      <c r="H29" s="26">
        <v>1.87</v>
      </c>
      <c r="I29" s="7"/>
      <c r="J29" s="26">
        <v>47.95</v>
      </c>
      <c r="K29" s="7"/>
      <c r="L29" s="26">
        <f>ROUND((H29-J29),5)</f>
        <v>-46.08</v>
      </c>
      <c r="M29" s="7"/>
      <c r="N29" s="27">
        <f>ROUND(IF(H29=0, IF(J29=0, 0, SIGN(-J29)), IF(J29=0, SIGN(H29), (H29-J29)/ABS(J29))),5)</f>
        <v>-0.96099999999999997</v>
      </c>
    </row>
    <row r="30" spans="1:14" x14ac:dyDescent="0.45">
      <c r="A30" s="2"/>
      <c r="B30" s="2"/>
      <c r="C30" s="2"/>
      <c r="D30" s="2" t="s">
        <v>62</v>
      </c>
      <c r="E30" s="2"/>
      <c r="F30" s="2"/>
      <c r="G30" s="2"/>
      <c r="H30" s="24">
        <f>ROUND(H7+SUM(H10:H11)+H15+H19+H24+SUM(H28:H29),5)</f>
        <v>8756.75</v>
      </c>
      <c r="I30" s="7"/>
      <c r="J30" s="24">
        <f>ROUND(J7+SUM(J10:J11)+J15+J19+J24+SUM(J28:J29),5)</f>
        <v>9460.2900000000009</v>
      </c>
      <c r="K30" s="7"/>
      <c r="L30" s="24">
        <f>ROUND((H30-J30),5)</f>
        <v>-703.54</v>
      </c>
      <c r="M30" s="7"/>
      <c r="N30" s="25">
        <f>ROUND(IF(H30=0, IF(J30=0, 0, SIGN(-J30)), IF(J30=0, SIGN(H30), (H30-J30)/ABS(J30))),5)</f>
        <v>-7.4370000000000006E-2</v>
      </c>
    </row>
    <row r="31" spans="1:14" ht="29" customHeight="1" x14ac:dyDescent="0.45">
      <c r="A31" s="2"/>
      <c r="B31" s="2"/>
      <c r="C31" s="2"/>
      <c r="D31" s="2" t="s">
        <v>63</v>
      </c>
      <c r="E31" s="2"/>
      <c r="F31" s="2"/>
      <c r="G31" s="2"/>
      <c r="H31" s="24"/>
      <c r="I31" s="7"/>
      <c r="J31" s="24"/>
      <c r="K31" s="7"/>
      <c r="L31" s="24"/>
      <c r="M31" s="7"/>
      <c r="N31" s="25"/>
    </row>
    <row r="32" spans="1:14" x14ac:dyDescent="0.45">
      <c r="A32" s="2"/>
      <c r="B32" s="2"/>
      <c r="C32" s="2"/>
      <c r="D32" s="2"/>
      <c r="E32" s="2" t="s">
        <v>64</v>
      </c>
      <c r="F32" s="2"/>
      <c r="G32" s="2"/>
      <c r="H32" s="24"/>
      <c r="I32" s="7"/>
      <c r="J32" s="24"/>
      <c r="K32" s="7"/>
      <c r="L32" s="24"/>
      <c r="M32" s="7"/>
      <c r="N32" s="25"/>
    </row>
    <row r="33" spans="1:14" x14ac:dyDescent="0.45">
      <c r="A33" s="2"/>
      <c r="B33" s="2"/>
      <c r="C33" s="2"/>
      <c r="D33" s="2"/>
      <c r="E33" s="2"/>
      <c r="F33" s="2" t="s">
        <v>65</v>
      </c>
      <c r="G33" s="2"/>
      <c r="H33" s="24">
        <v>46.2</v>
      </c>
      <c r="I33" s="7"/>
      <c r="J33" s="24">
        <v>0</v>
      </c>
      <c r="K33" s="7"/>
      <c r="L33" s="24">
        <f t="shared" ref="L33:L38" si="0">ROUND((H33-J33),5)</f>
        <v>46.2</v>
      </c>
      <c r="M33" s="7"/>
      <c r="N33" s="25">
        <f t="shared" ref="N33:N38" si="1">ROUND(IF(H33=0, IF(J33=0, 0, SIGN(-J33)), IF(J33=0, SIGN(H33), (H33-J33)/ABS(J33))),5)</f>
        <v>1</v>
      </c>
    </row>
    <row r="34" spans="1:14" x14ac:dyDescent="0.45">
      <c r="A34" s="2"/>
      <c r="B34" s="2"/>
      <c r="C34" s="2"/>
      <c r="D34" s="2"/>
      <c r="E34" s="2"/>
      <c r="F34" s="2" t="s">
        <v>69</v>
      </c>
      <c r="G34" s="2"/>
      <c r="H34" s="24">
        <v>2.4500000000000002</v>
      </c>
      <c r="I34" s="7"/>
      <c r="J34" s="24">
        <v>0</v>
      </c>
      <c r="K34" s="7"/>
      <c r="L34" s="24">
        <f t="shared" si="0"/>
        <v>2.4500000000000002</v>
      </c>
      <c r="M34" s="7"/>
      <c r="N34" s="25">
        <f t="shared" si="1"/>
        <v>1</v>
      </c>
    </row>
    <row r="35" spans="1:14" ht="14.65" thickBot="1" x14ac:dyDescent="0.5">
      <c r="A35" s="2"/>
      <c r="B35" s="2"/>
      <c r="C35" s="2"/>
      <c r="D35" s="2"/>
      <c r="E35" s="2"/>
      <c r="F35" s="2" t="s">
        <v>71</v>
      </c>
      <c r="G35" s="2"/>
      <c r="H35" s="28">
        <v>424.9</v>
      </c>
      <c r="I35" s="7"/>
      <c r="J35" s="28">
        <v>437.5</v>
      </c>
      <c r="K35" s="7"/>
      <c r="L35" s="28">
        <f t="shared" si="0"/>
        <v>-12.6</v>
      </c>
      <c r="M35" s="7"/>
      <c r="N35" s="29">
        <f t="shared" si="1"/>
        <v>-2.8799999999999999E-2</v>
      </c>
    </row>
    <row r="36" spans="1:14" ht="14.65" thickBot="1" x14ac:dyDescent="0.5">
      <c r="A36" s="2"/>
      <c r="B36" s="2"/>
      <c r="C36" s="2"/>
      <c r="D36" s="2"/>
      <c r="E36" s="2" t="s">
        <v>73</v>
      </c>
      <c r="F36" s="2"/>
      <c r="G36" s="2"/>
      <c r="H36" s="32">
        <f>ROUND(SUM(H32:H35),5)</f>
        <v>473.55</v>
      </c>
      <c r="I36" s="7"/>
      <c r="J36" s="32">
        <f>ROUND(SUM(J32:J35),5)</f>
        <v>437.5</v>
      </c>
      <c r="K36" s="7"/>
      <c r="L36" s="32">
        <f t="shared" si="0"/>
        <v>36.049999999999997</v>
      </c>
      <c r="M36" s="7"/>
      <c r="N36" s="33">
        <f t="shared" si="1"/>
        <v>8.2400000000000001E-2</v>
      </c>
    </row>
    <row r="37" spans="1:14" ht="29" customHeight="1" thickBot="1" x14ac:dyDescent="0.5">
      <c r="A37" s="2"/>
      <c r="B37" s="2"/>
      <c r="C37" s="2"/>
      <c r="D37" s="2" t="s">
        <v>74</v>
      </c>
      <c r="E37" s="2"/>
      <c r="F37" s="2"/>
      <c r="G37" s="2"/>
      <c r="H37" s="30">
        <f>ROUND(H31+H36,5)</f>
        <v>473.55</v>
      </c>
      <c r="I37" s="7"/>
      <c r="J37" s="30">
        <f>ROUND(J31+J36,5)</f>
        <v>437.5</v>
      </c>
      <c r="K37" s="7"/>
      <c r="L37" s="30">
        <f t="shared" si="0"/>
        <v>36.049999999999997</v>
      </c>
      <c r="M37" s="7"/>
      <c r="N37" s="31">
        <f t="shared" si="1"/>
        <v>8.2400000000000001E-2</v>
      </c>
    </row>
    <row r="38" spans="1:14" ht="29" customHeight="1" x14ac:dyDescent="0.45">
      <c r="A38" s="2"/>
      <c r="B38" s="2"/>
      <c r="C38" s="2" t="s">
        <v>75</v>
      </c>
      <c r="D38" s="2"/>
      <c r="E38" s="2"/>
      <c r="F38" s="2"/>
      <c r="G38" s="2"/>
      <c r="H38" s="24">
        <f>ROUND(H30-H37,5)</f>
        <v>8283.2000000000007</v>
      </c>
      <c r="I38" s="7"/>
      <c r="J38" s="24">
        <f>ROUND(J30-J37,5)</f>
        <v>9022.7900000000009</v>
      </c>
      <c r="K38" s="7"/>
      <c r="L38" s="24">
        <f t="shared" si="0"/>
        <v>-739.59</v>
      </c>
      <c r="M38" s="7"/>
      <c r="N38" s="25">
        <f t="shared" si="1"/>
        <v>-8.1970000000000001E-2</v>
      </c>
    </row>
    <row r="39" spans="1:14" ht="29" customHeight="1" x14ac:dyDescent="0.45">
      <c r="A39" s="2"/>
      <c r="B39" s="2"/>
      <c r="C39" s="2"/>
      <c r="D39" s="2" t="s">
        <v>76</v>
      </c>
      <c r="E39" s="2"/>
      <c r="F39" s="2"/>
      <c r="G39" s="2"/>
      <c r="H39" s="24"/>
      <c r="I39" s="7"/>
      <c r="J39" s="24"/>
      <c r="K39" s="7"/>
      <c r="L39" s="24"/>
      <c r="M39" s="7"/>
      <c r="N39" s="25"/>
    </row>
    <row r="40" spans="1:14" x14ac:dyDescent="0.45">
      <c r="A40" s="2"/>
      <c r="B40" s="2"/>
      <c r="C40" s="2"/>
      <c r="D40" s="2"/>
      <c r="E40" s="2" t="s">
        <v>77</v>
      </c>
      <c r="F40" s="2"/>
      <c r="G40" s="2"/>
      <c r="H40" s="24">
        <v>0</v>
      </c>
      <c r="I40" s="7"/>
      <c r="J40" s="24">
        <v>0</v>
      </c>
      <c r="K40" s="7"/>
      <c r="L40" s="24">
        <f>ROUND((H40-J40),5)</f>
        <v>0</v>
      </c>
      <c r="M40" s="7"/>
      <c r="N40" s="25">
        <f>ROUND(IF(H40=0, IF(J40=0, 0, SIGN(-J40)), IF(J40=0, SIGN(H40), (H40-J40)/ABS(J40))),5)</f>
        <v>0</v>
      </c>
    </row>
    <row r="41" spans="1:14" x14ac:dyDescent="0.45">
      <c r="A41" s="2"/>
      <c r="B41" s="2"/>
      <c r="C41" s="2"/>
      <c r="D41" s="2"/>
      <c r="E41" s="2" t="s">
        <v>79</v>
      </c>
      <c r="F41" s="2"/>
      <c r="G41" s="2"/>
      <c r="H41" s="24"/>
      <c r="I41" s="7"/>
      <c r="J41" s="24"/>
      <c r="K41" s="7"/>
      <c r="L41" s="24"/>
      <c r="M41" s="7"/>
      <c r="N41" s="25"/>
    </row>
    <row r="42" spans="1:14" x14ac:dyDescent="0.45">
      <c r="A42" s="2"/>
      <c r="B42" s="2"/>
      <c r="C42" s="2"/>
      <c r="D42" s="2"/>
      <c r="E42" s="2"/>
      <c r="F42" s="2" t="s">
        <v>85</v>
      </c>
      <c r="G42" s="2"/>
      <c r="H42" s="24">
        <v>1028.3</v>
      </c>
      <c r="I42" s="7"/>
      <c r="J42" s="24">
        <v>1098.48</v>
      </c>
      <c r="K42" s="7"/>
      <c r="L42" s="24">
        <f>ROUND((H42-J42),5)</f>
        <v>-70.180000000000007</v>
      </c>
      <c r="M42" s="7"/>
      <c r="N42" s="25">
        <f>ROUND(IF(H42=0, IF(J42=0, 0, SIGN(-J42)), IF(J42=0, SIGN(H42), (H42-J42)/ABS(J42))),5)</f>
        <v>-6.3890000000000002E-2</v>
      </c>
    </row>
    <row r="43" spans="1:14" x14ac:dyDescent="0.45">
      <c r="A43" s="2"/>
      <c r="B43" s="2"/>
      <c r="C43" s="2"/>
      <c r="D43" s="2"/>
      <c r="E43" s="2"/>
      <c r="F43" s="2" t="s">
        <v>86</v>
      </c>
      <c r="G43" s="2"/>
      <c r="H43" s="24">
        <v>0</v>
      </c>
      <c r="I43" s="7"/>
      <c r="J43" s="24">
        <v>168.04</v>
      </c>
      <c r="K43" s="7"/>
      <c r="L43" s="24">
        <f>ROUND((H43-J43),5)</f>
        <v>-168.04</v>
      </c>
      <c r="M43" s="7"/>
      <c r="N43" s="25">
        <f>ROUND(IF(H43=0, IF(J43=0, 0, SIGN(-J43)), IF(J43=0, SIGN(H43), (H43-J43)/ABS(J43))),5)</f>
        <v>-1</v>
      </c>
    </row>
    <row r="44" spans="1:14" ht="14.65" thickBot="1" x14ac:dyDescent="0.5">
      <c r="A44" s="2"/>
      <c r="B44" s="2"/>
      <c r="C44" s="2"/>
      <c r="D44" s="2"/>
      <c r="E44" s="2"/>
      <c r="F44" s="2" t="s">
        <v>87</v>
      </c>
      <c r="G44" s="2"/>
      <c r="H44" s="26">
        <v>38.43</v>
      </c>
      <c r="I44" s="7"/>
      <c r="J44" s="26">
        <v>0</v>
      </c>
      <c r="K44" s="7"/>
      <c r="L44" s="26">
        <f>ROUND((H44-J44),5)</f>
        <v>38.43</v>
      </c>
      <c r="M44" s="7"/>
      <c r="N44" s="27">
        <f>ROUND(IF(H44=0, IF(J44=0, 0, SIGN(-J44)), IF(J44=0, SIGN(H44), (H44-J44)/ABS(J44))),5)</f>
        <v>1</v>
      </c>
    </row>
    <row r="45" spans="1:14" x14ac:dyDescent="0.45">
      <c r="A45" s="2"/>
      <c r="B45" s="2"/>
      <c r="C45" s="2"/>
      <c r="D45" s="2"/>
      <c r="E45" s="2" t="s">
        <v>88</v>
      </c>
      <c r="F45" s="2"/>
      <c r="G45" s="2"/>
      <c r="H45" s="24">
        <f>ROUND(SUM(H41:H44),5)</f>
        <v>1066.73</v>
      </c>
      <c r="I45" s="7"/>
      <c r="J45" s="24">
        <f>ROUND(SUM(J41:J44),5)</f>
        <v>1266.52</v>
      </c>
      <c r="K45" s="7"/>
      <c r="L45" s="24">
        <f>ROUND((H45-J45),5)</f>
        <v>-199.79</v>
      </c>
      <c r="M45" s="7"/>
      <c r="N45" s="25">
        <f>ROUND(IF(H45=0, IF(J45=0, 0, SIGN(-J45)), IF(J45=0, SIGN(H45), (H45-J45)/ABS(J45))),5)</f>
        <v>-0.15775</v>
      </c>
    </row>
    <row r="46" spans="1:14" ht="29" customHeight="1" x14ac:dyDescent="0.45">
      <c r="A46" s="2"/>
      <c r="B46" s="2"/>
      <c r="C46" s="2"/>
      <c r="D46" s="2"/>
      <c r="E46" s="2" t="s">
        <v>89</v>
      </c>
      <c r="F46" s="2"/>
      <c r="G46" s="2"/>
      <c r="H46" s="24"/>
      <c r="I46" s="7"/>
      <c r="J46" s="24"/>
      <c r="K46" s="7"/>
      <c r="L46" s="24"/>
      <c r="M46" s="7"/>
      <c r="N46" s="25"/>
    </row>
    <row r="47" spans="1:14" x14ac:dyDescent="0.45">
      <c r="A47" s="2"/>
      <c r="B47" s="2"/>
      <c r="C47" s="2"/>
      <c r="D47" s="2"/>
      <c r="E47" s="2"/>
      <c r="F47" s="2" t="s">
        <v>90</v>
      </c>
      <c r="G47" s="2"/>
      <c r="H47" s="24">
        <v>0</v>
      </c>
      <c r="I47" s="7"/>
      <c r="J47" s="24">
        <v>36.340000000000003</v>
      </c>
      <c r="K47" s="7"/>
      <c r="L47" s="24">
        <f>ROUND((H47-J47),5)</f>
        <v>-36.340000000000003</v>
      </c>
      <c r="M47" s="7"/>
      <c r="N47" s="25">
        <f>ROUND(IF(H47=0, IF(J47=0, 0, SIGN(-J47)), IF(J47=0, SIGN(H47), (H47-J47)/ABS(J47))),5)</f>
        <v>-1</v>
      </c>
    </row>
    <row r="48" spans="1:14" x14ac:dyDescent="0.45">
      <c r="A48" s="2"/>
      <c r="B48" s="2"/>
      <c r="C48" s="2"/>
      <c r="D48" s="2"/>
      <c r="E48" s="2"/>
      <c r="F48" s="2" t="s">
        <v>92</v>
      </c>
      <c r="G48" s="2"/>
      <c r="H48" s="24">
        <v>45</v>
      </c>
      <c r="I48" s="7"/>
      <c r="J48" s="24">
        <v>45</v>
      </c>
      <c r="K48" s="7"/>
      <c r="L48" s="24">
        <f>ROUND((H48-J48),5)</f>
        <v>0</v>
      </c>
      <c r="M48" s="7"/>
      <c r="N48" s="25">
        <f>ROUND(IF(H48=0, IF(J48=0, 0, SIGN(-J48)), IF(J48=0, SIGN(H48), (H48-J48)/ABS(J48))),5)</f>
        <v>0</v>
      </c>
    </row>
    <row r="49" spans="1:14" x14ac:dyDescent="0.45">
      <c r="A49" s="2"/>
      <c r="B49" s="2"/>
      <c r="C49" s="2"/>
      <c r="D49" s="2"/>
      <c r="E49" s="2"/>
      <c r="F49" s="2" t="s">
        <v>231</v>
      </c>
      <c r="G49" s="2"/>
      <c r="H49" s="24">
        <v>0</v>
      </c>
      <c r="I49" s="7"/>
      <c r="J49" s="24">
        <v>258.01</v>
      </c>
      <c r="K49" s="7"/>
      <c r="L49" s="24">
        <f>ROUND((H49-J49),5)</f>
        <v>-258.01</v>
      </c>
      <c r="M49" s="7"/>
      <c r="N49" s="25">
        <f>ROUND(IF(H49=0, IF(J49=0, 0, SIGN(-J49)), IF(J49=0, SIGN(H49), (H49-J49)/ABS(J49))),5)</f>
        <v>-1</v>
      </c>
    </row>
    <row r="50" spans="1:14" x14ac:dyDescent="0.45">
      <c r="A50" s="2"/>
      <c r="B50" s="2"/>
      <c r="C50" s="2"/>
      <c r="D50" s="2"/>
      <c r="E50" s="2"/>
      <c r="F50" s="2" t="s">
        <v>93</v>
      </c>
      <c r="G50" s="2"/>
      <c r="H50" s="24">
        <v>29.66</v>
      </c>
      <c r="I50" s="7"/>
      <c r="J50" s="24">
        <v>130.79</v>
      </c>
      <c r="K50" s="7"/>
      <c r="L50" s="24">
        <f>ROUND((H50-J50),5)</f>
        <v>-101.13</v>
      </c>
      <c r="M50" s="7"/>
      <c r="N50" s="25">
        <f>ROUND(IF(H50=0, IF(J50=0, 0, SIGN(-J50)), IF(J50=0, SIGN(H50), (H50-J50)/ABS(J50))),5)</f>
        <v>-0.77322000000000002</v>
      </c>
    </row>
    <row r="51" spans="1:14" x14ac:dyDescent="0.45">
      <c r="A51" s="2"/>
      <c r="B51" s="2"/>
      <c r="C51" s="2"/>
      <c r="D51" s="2"/>
      <c r="E51" s="2"/>
      <c r="F51" s="2" t="s">
        <v>94</v>
      </c>
      <c r="G51" s="2"/>
      <c r="H51" s="24">
        <v>0</v>
      </c>
      <c r="I51" s="7"/>
      <c r="J51" s="24">
        <v>120</v>
      </c>
      <c r="K51" s="7"/>
      <c r="L51" s="24">
        <f>ROUND((H51-J51),5)</f>
        <v>-120</v>
      </c>
      <c r="M51" s="7"/>
      <c r="N51" s="25">
        <f>ROUND(IF(H51=0, IF(J51=0, 0, SIGN(-J51)), IF(J51=0, SIGN(H51), (H51-J51)/ABS(J51))),5)</f>
        <v>-1</v>
      </c>
    </row>
    <row r="52" spans="1:14" x14ac:dyDescent="0.45">
      <c r="A52" s="2"/>
      <c r="B52" s="2"/>
      <c r="C52" s="2"/>
      <c r="D52" s="2"/>
      <c r="E52" s="2"/>
      <c r="F52" s="2" t="s">
        <v>95</v>
      </c>
      <c r="G52" s="2"/>
      <c r="H52" s="24"/>
      <c r="I52" s="7"/>
      <c r="J52" s="24"/>
      <c r="K52" s="7"/>
      <c r="L52" s="24"/>
      <c r="M52" s="7"/>
      <c r="N52" s="25"/>
    </row>
    <row r="53" spans="1:14" ht="14.65" thickBot="1" x14ac:dyDescent="0.5">
      <c r="A53" s="2"/>
      <c r="B53" s="2"/>
      <c r="C53" s="2"/>
      <c r="D53" s="2"/>
      <c r="E53" s="2"/>
      <c r="F53" s="2"/>
      <c r="G53" s="2" t="s">
        <v>96</v>
      </c>
      <c r="H53" s="26">
        <v>1799</v>
      </c>
      <c r="I53" s="7"/>
      <c r="J53" s="26">
        <v>0</v>
      </c>
      <c r="K53" s="7"/>
      <c r="L53" s="26">
        <f t="shared" ref="L53:L58" si="2">ROUND((H53-J53),5)</f>
        <v>1799</v>
      </c>
      <c r="M53" s="7"/>
      <c r="N53" s="27">
        <f t="shared" ref="N53:N58" si="3">ROUND(IF(H53=0, IF(J53=0, 0, SIGN(-J53)), IF(J53=0, SIGN(H53), (H53-J53)/ABS(J53))),5)</f>
        <v>1</v>
      </c>
    </row>
    <row r="54" spans="1:14" x14ac:dyDescent="0.45">
      <c r="A54" s="2"/>
      <c r="B54" s="2"/>
      <c r="C54" s="2"/>
      <c r="D54" s="2"/>
      <c r="E54" s="2"/>
      <c r="F54" s="2" t="s">
        <v>97</v>
      </c>
      <c r="G54" s="2"/>
      <c r="H54" s="24">
        <f>ROUND(SUM(H52:H53),5)</f>
        <v>1799</v>
      </c>
      <c r="I54" s="7"/>
      <c r="J54" s="24">
        <f>ROUND(SUM(J52:J53),5)</f>
        <v>0</v>
      </c>
      <c r="K54" s="7"/>
      <c r="L54" s="24">
        <f t="shared" si="2"/>
        <v>1799</v>
      </c>
      <c r="M54" s="7"/>
      <c r="N54" s="25">
        <f t="shared" si="3"/>
        <v>1</v>
      </c>
    </row>
    <row r="55" spans="1:14" ht="29" customHeight="1" x14ac:dyDescent="0.45">
      <c r="A55" s="2"/>
      <c r="B55" s="2"/>
      <c r="C55" s="2"/>
      <c r="D55" s="2"/>
      <c r="E55" s="2"/>
      <c r="F55" s="2" t="s">
        <v>99</v>
      </c>
      <c r="G55" s="2"/>
      <c r="H55" s="24">
        <v>0</v>
      </c>
      <c r="I55" s="7"/>
      <c r="J55" s="24">
        <v>512.70000000000005</v>
      </c>
      <c r="K55" s="7"/>
      <c r="L55" s="24">
        <f t="shared" si="2"/>
        <v>-512.70000000000005</v>
      </c>
      <c r="M55" s="7"/>
      <c r="N55" s="25">
        <f t="shared" si="3"/>
        <v>-1</v>
      </c>
    </row>
    <row r="56" spans="1:14" x14ac:dyDescent="0.45">
      <c r="A56" s="2"/>
      <c r="B56" s="2"/>
      <c r="C56" s="2"/>
      <c r="D56" s="2"/>
      <c r="E56" s="2"/>
      <c r="F56" s="2" t="s">
        <v>105</v>
      </c>
      <c r="G56" s="2"/>
      <c r="H56" s="24">
        <v>8899.5400000000009</v>
      </c>
      <c r="I56" s="7"/>
      <c r="J56" s="24">
        <v>8640.33</v>
      </c>
      <c r="K56" s="7"/>
      <c r="L56" s="24">
        <f t="shared" si="2"/>
        <v>259.20999999999998</v>
      </c>
      <c r="M56" s="7"/>
      <c r="N56" s="25">
        <f t="shared" si="3"/>
        <v>0.03</v>
      </c>
    </row>
    <row r="57" spans="1:14" ht="14.65" thickBot="1" x14ac:dyDescent="0.5">
      <c r="A57" s="2"/>
      <c r="B57" s="2"/>
      <c r="C57" s="2"/>
      <c r="D57" s="2"/>
      <c r="E57" s="2"/>
      <c r="F57" s="2" t="s">
        <v>106</v>
      </c>
      <c r="G57" s="2"/>
      <c r="H57" s="26">
        <v>-0.22</v>
      </c>
      <c r="I57" s="7"/>
      <c r="J57" s="26">
        <v>-1.1000000000000001</v>
      </c>
      <c r="K57" s="7"/>
      <c r="L57" s="26">
        <f t="shared" si="2"/>
        <v>0.88</v>
      </c>
      <c r="M57" s="7"/>
      <c r="N57" s="27">
        <f t="shared" si="3"/>
        <v>0.8</v>
      </c>
    </row>
    <row r="58" spans="1:14" x14ac:dyDescent="0.45">
      <c r="A58" s="2"/>
      <c r="B58" s="2"/>
      <c r="C58" s="2"/>
      <c r="D58" s="2"/>
      <c r="E58" s="2" t="s">
        <v>107</v>
      </c>
      <c r="F58" s="2"/>
      <c r="G58" s="2"/>
      <c r="H58" s="24">
        <f>ROUND(SUM(H46:H51)+SUM(H54:H57),5)</f>
        <v>10772.98</v>
      </c>
      <c r="I58" s="7"/>
      <c r="J58" s="24">
        <f>ROUND(SUM(J46:J51)+SUM(J54:J57),5)</f>
        <v>9742.07</v>
      </c>
      <c r="K58" s="7"/>
      <c r="L58" s="24">
        <f t="shared" si="2"/>
        <v>1030.9100000000001</v>
      </c>
      <c r="M58" s="7"/>
      <c r="N58" s="25">
        <f t="shared" si="3"/>
        <v>0.10582</v>
      </c>
    </row>
    <row r="59" spans="1:14" ht="29" customHeight="1" x14ac:dyDescent="0.45">
      <c r="A59" s="2"/>
      <c r="B59" s="2"/>
      <c r="C59" s="2"/>
      <c r="D59" s="2"/>
      <c r="E59" s="2" t="s">
        <v>108</v>
      </c>
      <c r="F59" s="2"/>
      <c r="G59" s="2"/>
      <c r="H59" s="24"/>
      <c r="I59" s="7"/>
      <c r="J59" s="24"/>
      <c r="K59" s="7"/>
      <c r="L59" s="24"/>
      <c r="M59" s="7"/>
      <c r="N59" s="25"/>
    </row>
    <row r="60" spans="1:14" x14ac:dyDescent="0.45">
      <c r="A60" s="2"/>
      <c r="B60" s="2"/>
      <c r="C60" s="2"/>
      <c r="D60" s="2"/>
      <c r="E60" s="2"/>
      <c r="F60" s="2" t="s">
        <v>109</v>
      </c>
      <c r="G60" s="2"/>
      <c r="H60" s="24">
        <v>76.52</v>
      </c>
      <c r="I60" s="7"/>
      <c r="J60" s="24">
        <v>62.49</v>
      </c>
      <c r="K60" s="7"/>
      <c r="L60" s="24">
        <f>ROUND((H60-J60),5)</f>
        <v>14.03</v>
      </c>
      <c r="M60" s="7"/>
      <c r="N60" s="25">
        <f>ROUND(IF(H60=0, IF(J60=0, 0, SIGN(-J60)), IF(J60=0, SIGN(H60), (H60-J60)/ABS(J60))),5)</f>
        <v>0.22452</v>
      </c>
    </row>
    <row r="61" spans="1:14" x14ac:dyDescent="0.45">
      <c r="A61" s="2"/>
      <c r="B61" s="2"/>
      <c r="C61" s="2"/>
      <c r="D61" s="2"/>
      <c r="E61" s="2"/>
      <c r="F61" s="2" t="s">
        <v>110</v>
      </c>
      <c r="G61" s="2"/>
      <c r="H61" s="24">
        <v>0</v>
      </c>
      <c r="I61" s="7"/>
      <c r="J61" s="24">
        <v>335.89</v>
      </c>
      <c r="K61" s="7"/>
      <c r="L61" s="24">
        <f>ROUND((H61-J61),5)</f>
        <v>-335.89</v>
      </c>
      <c r="M61" s="7"/>
      <c r="N61" s="25">
        <f>ROUND(IF(H61=0, IF(J61=0, 0, SIGN(-J61)), IF(J61=0, SIGN(H61), (H61-J61)/ABS(J61))),5)</f>
        <v>-1</v>
      </c>
    </row>
    <row r="62" spans="1:14" x14ac:dyDescent="0.45">
      <c r="A62" s="2"/>
      <c r="B62" s="2"/>
      <c r="C62" s="2"/>
      <c r="D62" s="2"/>
      <c r="E62" s="2"/>
      <c r="F62" s="2" t="s">
        <v>111</v>
      </c>
      <c r="G62" s="2"/>
      <c r="H62" s="24">
        <v>140.63</v>
      </c>
      <c r="I62" s="7"/>
      <c r="J62" s="24">
        <v>100.12</v>
      </c>
      <c r="K62" s="7"/>
      <c r="L62" s="24">
        <f>ROUND((H62-J62),5)</f>
        <v>40.51</v>
      </c>
      <c r="M62" s="7"/>
      <c r="N62" s="25">
        <f>ROUND(IF(H62=0, IF(J62=0, 0, SIGN(-J62)), IF(J62=0, SIGN(H62), (H62-J62)/ABS(J62))),5)</f>
        <v>0.40461000000000003</v>
      </c>
    </row>
    <row r="63" spans="1:14" ht="14.65" thickBot="1" x14ac:dyDescent="0.5">
      <c r="A63" s="2"/>
      <c r="B63" s="2"/>
      <c r="C63" s="2"/>
      <c r="D63" s="2"/>
      <c r="E63" s="2"/>
      <c r="F63" s="2" t="s">
        <v>112</v>
      </c>
      <c r="G63" s="2"/>
      <c r="H63" s="26">
        <v>82.15</v>
      </c>
      <c r="I63" s="7"/>
      <c r="J63" s="26">
        <v>75.099999999999994</v>
      </c>
      <c r="K63" s="7"/>
      <c r="L63" s="26">
        <f>ROUND((H63-J63),5)</f>
        <v>7.05</v>
      </c>
      <c r="M63" s="7"/>
      <c r="N63" s="27">
        <f>ROUND(IF(H63=0, IF(J63=0, 0, SIGN(-J63)), IF(J63=0, SIGN(H63), (H63-J63)/ABS(J63))),5)</f>
        <v>9.3869999999999995E-2</v>
      </c>
    </row>
    <row r="64" spans="1:14" x14ac:dyDescent="0.45">
      <c r="A64" s="2"/>
      <c r="B64" s="2"/>
      <c r="C64" s="2"/>
      <c r="D64" s="2"/>
      <c r="E64" s="2" t="s">
        <v>113</v>
      </c>
      <c r="F64" s="2"/>
      <c r="G64" s="2"/>
      <c r="H64" s="24">
        <f>ROUND(SUM(H59:H63),5)</f>
        <v>299.3</v>
      </c>
      <c r="I64" s="7"/>
      <c r="J64" s="24">
        <f>ROUND(SUM(J59:J63),5)</f>
        <v>573.6</v>
      </c>
      <c r="K64" s="7"/>
      <c r="L64" s="24">
        <f>ROUND((H64-J64),5)</f>
        <v>-274.3</v>
      </c>
      <c r="M64" s="7"/>
      <c r="N64" s="25">
        <f>ROUND(IF(H64=0, IF(J64=0, 0, SIGN(-J64)), IF(J64=0, SIGN(H64), (H64-J64)/ABS(J64))),5)</f>
        <v>-0.47821000000000002</v>
      </c>
    </row>
    <row r="65" spans="1:14" ht="29" customHeight="1" x14ac:dyDescent="0.45">
      <c r="A65" s="2"/>
      <c r="B65" s="2"/>
      <c r="C65" s="2"/>
      <c r="D65" s="2"/>
      <c r="E65" s="2" t="s">
        <v>118</v>
      </c>
      <c r="F65" s="2"/>
      <c r="G65" s="2"/>
      <c r="H65" s="24"/>
      <c r="I65" s="7"/>
      <c r="J65" s="24"/>
      <c r="K65" s="7"/>
      <c r="L65" s="24"/>
      <c r="M65" s="7"/>
      <c r="N65" s="25"/>
    </row>
    <row r="66" spans="1:14" ht="14.65" thickBot="1" x14ac:dyDescent="0.5">
      <c r="A66" s="2"/>
      <c r="B66" s="2"/>
      <c r="C66" s="2"/>
      <c r="D66" s="2"/>
      <c r="E66" s="2"/>
      <c r="F66" s="2" t="s">
        <v>119</v>
      </c>
      <c r="G66" s="2"/>
      <c r="H66" s="26">
        <v>37.979999999999997</v>
      </c>
      <c r="I66" s="7"/>
      <c r="J66" s="26">
        <v>0</v>
      </c>
      <c r="K66" s="7"/>
      <c r="L66" s="26">
        <f>ROUND((H66-J66),5)</f>
        <v>37.979999999999997</v>
      </c>
      <c r="M66" s="7"/>
      <c r="N66" s="27">
        <f>ROUND(IF(H66=0, IF(J66=0, 0, SIGN(-J66)), IF(J66=0, SIGN(H66), (H66-J66)/ABS(J66))),5)</f>
        <v>1</v>
      </c>
    </row>
    <row r="67" spans="1:14" x14ac:dyDescent="0.45">
      <c r="A67" s="2"/>
      <c r="B67" s="2"/>
      <c r="C67" s="2"/>
      <c r="D67" s="2"/>
      <c r="E67" s="2" t="s">
        <v>120</v>
      </c>
      <c r="F67" s="2"/>
      <c r="G67" s="2"/>
      <c r="H67" s="24">
        <f>ROUND(SUM(H65:H66),5)</f>
        <v>37.979999999999997</v>
      </c>
      <c r="I67" s="7"/>
      <c r="J67" s="24">
        <f>ROUND(SUM(J65:J66),5)</f>
        <v>0</v>
      </c>
      <c r="K67" s="7"/>
      <c r="L67" s="24">
        <f>ROUND((H67-J67),5)</f>
        <v>37.979999999999997</v>
      </c>
      <c r="M67" s="7"/>
      <c r="N67" s="25">
        <f>ROUND(IF(H67=0, IF(J67=0, 0, SIGN(-J67)), IF(J67=0, SIGN(H67), (H67-J67)/ABS(J67))),5)</f>
        <v>1</v>
      </c>
    </row>
    <row r="68" spans="1:14" ht="29" customHeight="1" x14ac:dyDescent="0.45">
      <c r="A68" s="2"/>
      <c r="B68" s="2"/>
      <c r="C68" s="2"/>
      <c r="D68" s="2"/>
      <c r="E68" s="2" t="s">
        <v>121</v>
      </c>
      <c r="F68" s="2"/>
      <c r="G68" s="2"/>
      <c r="H68" s="24"/>
      <c r="I68" s="7"/>
      <c r="J68" s="24"/>
      <c r="K68" s="7"/>
      <c r="L68" s="24"/>
      <c r="M68" s="7"/>
      <c r="N68" s="25"/>
    </row>
    <row r="69" spans="1:14" x14ac:dyDescent="0.45">
      <c r="A69" s="2"/>
      <c r="B69" s="2"/>
      <c r="C69" s="2"/>
      <c r="D69" s="2"/>
      <c r="E69" s="2"/>
      <c r="F69" s="2" t="s">
        <v>122</v>
      </c>
      <c r="G69" s="2"/>
      <c r="H69" s="24">
        <v>62.77</v>
      </c>
      <c r="I69" s="7"/>
      <c r="J69" s="24">
        <v>63.83</v>
      </c>
      <c r="K69" s="7"/>
      <c r="L69" s="24">
        <f t="shared" ref="L69:L74" si="4">ROUND((H69-J69),5)</f>
        <v>-1.06</v>
      </c>
      <c r="M69" s="7"/>
      <c r="N69" s="25">
        <f t="shared" ref="N69:N74" si="5">ROUND(IF(H69=0, IF(J69=0, 0, SIGN(-J69)), IF(J69=0, SIGN(H69), (H69-J69)/ABS(J69))),5)</f>
        <v>-1.661E-2</v>
      </c>
    </row>
    <row r="70" spans="1:14" ht="14.65" thickBot="1" x14ac:dyDescent="0.5">
      <c r="A70" s="2"/>
      <c r="B70" s="2"/>
      <c r="C70" s="2"/>
      <c r="D70" s="2"/>
      <c r="E70" s="2"/>
      <c r="F70" s="2" t="s">
        <v>124</v>
      </c>
      <c r="G70" s="2"/>
      <c r="H70" s="28">
        <v>678.5</v>
      </c>
      <c r="I70" s="7"/>
      <c r="J70" s="28">
        <v>690</v>
      </c>
      <c r="K70" s="7"/>
      <c r="L70" s="28">
        <f t="shared" si="4"/>
        <v>-11.5</v>
      </c>
      <c r="M70" s="7"/>
      <c r="N70" s="29">
        <f t="shared" si="5"/>
        <v>-1.6670000000000001E-2</v>
      </c>
    </row>
    <row r="71" spans="1:14" ht="14.65" thickBot="1" x14ac:dyDescent="0.5">
      <c r="A71" s="2"/>
      <c r="B71" s="2"/>
      <c r="C71" s="2"/>
      <c r="D71" s="2"/>
      <c r="E71" s="2" t="s">
        <v>125</v>
      </c>
      <c r="F71" s="2"/>
      <c r="G71" s="2"/>
      <c r="H71" s="32">
        <f>ROUND(SUM(H68:H70),5)</f>
        <v>741.27</v>
      </c>
      <c r="I71" s="7"/>
      <c r="J71" s="32">
        <f>ROUND(SUM(J68:J70),5)</f>
        <v>753.83</v>
      </c>
      <c r="K71" s="7"/>
      <c r="L71" s="32">
        <f t="shared" si="4"/>
        <v>-12.56</v>
      </c>
      <c r="M71" s="7"/>
      <c r="N71" s="33">
        <f t="shared" si="5"/>
        <v>-1.6660000000000001E-2</v>
      </c>
    </row>
    <row r="72" spans="1:14" ht="29" customHeight="1" thickBot="1" x14ac:dyDescent="0.5">
      <c r="A72" s="2"/>
      <c r="B72" s="2"/>
      <c r="C72" s="2"/>
      <c r="D72" s="2" t="s">
        <v>126</v>
      </c>
      <c r="E72" s="2"/>
      <c r="F72" s="2"/>
      <c r="G72" s="2"/>
      <c r="H72" s="32">
        <f>ROUND(SUM(H39:H40)+H45+H58+H64+H67+H71,5)</f>
        <v>12918.26</v>
      </c>
      <c r="I72" s="7"/>
      <c r="J72" s="32">
        <f>ROUND(SUM(J39:J40)+J45+J58+J64+J67+J71,5)</f>
        <v>12336.02</v>
      </c>
      <c r="K72" s="7"/>
      <c r="L72" s="32">
        <f t="shared" si="4"/>
        <v>582.24</v>
      </c>
      <c r="M72" s="7"/>
      <c r="N72" s="33">
        <f t="shared" si="5"/>
        <v>4.7199999999999999E-2</v>
      </c>
    </row>
    <row r="73" spans="1:14" ht="29" customHeight="1" thickBot="1" x14ac:dyDescent="0.5">
      <c r="A73" s="2"/>
      <c r="B73" s="2" t="s">
        <v>127</v>
      </c>
      <c r="C73" s="2"/>
      <c r="D73" s="2"/>
      <c r="E73" s="2"/>
      <c r="F73" s="2"/>
      <c r="G73" s="2"/>
      <c r="H73" s="32">
        <f>ROUND(H6+H38-H72,5)</f>
        <v>-4635.0600000000004</v>
      </c>
      <c r="I73" s="7"/>
      <c r="J73" s="32">
        <f>ROUND(J6+J38-J72,5)</f>
        <v>-3313.23</v>
      </c>
      <c r="K73" s="7"/>
      <c r="L73" s="32">
        <f t="shared" si="4"/>
        <v>-1321.83</v>
      </c>
      <c r="M73" s="7"/>
      <c r="N73" s="33">
        <f t="shared" si="5"/>
        <v>-0.39895999999999998</v>
      </c>
    </row>
    <row r="74" spans="1:14" s="13" customFormat="1" ht="29" customHeight="1" thickBot="1" x14ac:dyDescent="0.35">
      <c r="A74" s="2" t="s">
        <v>136</v>
      </c>
      <c r="B74" s="2"/>
      <c r="C74" s="2"/>
      <c r="D74" s="2"/>
      <c r="E74" s="2"/>
      <c r="F74" s="2"/>
      <c r="G74" s="2"/>
      <c r="H74" s="34">
        <f>H73</f>
        <v>-4635.0600000000004</v>
      </c>
      <c r="I74" s="2"/>
      <c r="J74" s="34">
        <f>J73</f>
        <v>-3313.23</v>
      </c>
      <c r="K74" s="2"/>
      <c r="L74" s="34">
        <f t="shared" si="4"/>
        <v>-1321.83</v>
      </c>
      <c r="M74" s="2"/>
      <c r="N74" s="35">
        <f t="shared" si="5"/>
        <v>-0.39895999999999998</v>
      </c>
    </row>
    <row r="75" spans="1:14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2529" r:id="rId4" name="FILTER"/>
      </mc:Fallback>
    </mc:AlternateContent>
    <mc:AlternateContent xmlns:mc="http://schemas.openxmlformats.org/markup-compatibility/2006">
      <mc:Choice Requires="x14">
        <control shapeId="22530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2530" r:id="rId6" name="HEADER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N76"/>
  <sheetViews>
    <sheetView workbookViewId="0">
      <pane xSplit="7" ySplit="5" topLeftCell="H66" activePane="bottomRight" state="frozenSplit"/>
      <selection pane="topRight" activeCell="H1" sqref="H1"/>
      <selection pane="bottomLeft" activeCell="A6" sqref="A6"/>
      <selection pane="bottomRight"/>
    </sheetView>
  </sheetViews>
  <sheetFormatPr defaultRowHeight="14.25" x14ac:dyDescent="0.45"/>
  <cols>
    <col min="1" max="6" width="2.9296875" style="20" customWidth="1"/>
    <col min="7" max="7" width="27.19921875" style="20" customWidth="1"/>
    <col min="8" max="8" width="7.265625" style="21" bestFit="1" customWidth="1"/>
    <col min="9" max="9" width="2.19921875" style="21" customWidth="1"/>
    <col min="10" max="10" width="7.265625" style="21" bestFit="1" customWidth="1"/>
    <col min="11" max="11" width="2.19921875" style="21" customWidth="1"/>
    <col min="12" max="12" width="10.73046875" style="21" bestFit="1" customWidth="1"/>
    <col min="13" max="13" width="2.19921875" style="21" customWidth="1"/>
    <col min="14" max="14" width="10.33203125" style="21" bestFit="1" customWidth="1"/>
  </cols>
  <sheetData>
    <row r="1" spans="1:14" ht="15.4" x14ac:dyDescent="0.45">
      <c r="A1" s="3" t="s">
        <v>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4" t="s">
        <v>239</v>
      </c>
    </row>
    <row r="2" spans="1:14" ht="17.649999999999999" x14ac:dyDescent="0.5">
      <c r="A2" s="4" t="s">
        <v>208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5">
        <v>43740</v>
      </c>
    </row>
    <row r="3" spans="1:14" x14ac:dyDescent="0.45">
      <c r="A3" s="5" t="s">
        <v>138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4" t="s">
        <v>3</v>
      </c>
    </row>
    <row r="4" spans="1:14" ht="14.65" thickBot="1" x14ac:dyDescent="0.5">
      <c r="A4" s="2"/>
      <c r="B4" s="2"/>
      <c r="C4" s="2"/>
      <c r="D4" s="2"/>
      <c r="E4" s="2"/>
      <c r="F4" s="2"/>
      <c r="G4" s="2"/>
      <c r="H4" s="23"/>
      <c r="I4" s="22"/>
      <c r="J4" s="23"/>
      <c r="K4" s="22"/>
      <c r="L4" s="23"/>
      <c r="M4" s="22"/>
      <c r="N4" s="23"/>
    </row>
    <row r="5" spans="1:14" s="19" customFormat="1" ht="15" thickTop="1" thickBot="1" x14ac:dyDescent="0.5">
      <c r="A5" s="16"/>
      <c r="B5" s="16"/>
      <c r="C5" s="16"/>
      <c r="D5" s="16"/>
      <c r="E5" s="16"/>
      <c r="F5" s="16"/>
      <c r="G5" s="16"/>
      <c r="H5" s="36" t="s">
        <v>16</v>
      </c>
      <c r="I5" s="18"/>
      <c r="J5" s="36" t="s">
        <v>210</v>
      </c>
      <c r="K5" s="18"/>
      <c r="L5" s="36" t="s">
        <v>211</v>
      </c>
      <c r="M5" s="18"/>
      <c r="N5" s="36" t="s">
        <v>212</v>
      </c>
    </row>
    <row r="6" spans="1:14" ht="14.65" thickTop="1" x14ac:dyDescent="0.45">
      <c r="A6" s="2"/>
      <c r="B6" s="2" t="s">
        <v>18</v>
      </c>
      <c r="C6" s="2"/>
      <c r="D6" s="2"/>
      <c r="E6" s="2"/>
      <c r="F6" s="2"/>
      <c r="G6" s="2"/>
      <c r="H6" s="24"/>
      <c r="I6" s="7"/>
      <c r="J6" s="24"/>
      <c r="K6" s="7"/>
      <c r="L6" s="24"/>
      <c r="M6" s="7"/>
      <c r="N6" s="25"/>
    </row>
    <row r="7" spans="1:14" x14ac:dyDescent="0.45">
      <c r="A7" s="2"/>
      <c r="B7" s="2"/>
      <c r="C7" s="2"/>
      <c r="D7" s="2" t="s">
        <v>19</v>
      </c>
      <c r="E7" s="2"/>
      <c r="F7" s="2"/>
      <c r="G7" s="2"/>
      <c r="H7" s="24"/>
      <c r="I7" s="7"/>
      <c r="J7" s="24"/>
      <c r="K7" s="7"/>
      <c r="L7" s="24"/>
      <c r="M7" s="7"/>
      <c r="N7" s="25"/>
    </row>
    <row r="8" spans="1:14" x14ac:dyDescent="0.45">
      <c r="A8" s="2"/>
      <c r="B8" s="2"/>
      <c r="C8" s="2"/>
      <c r="D8" s="2"/>
      <c r="E8" s="2" t="s">
        <v>20</v>
      </c>
      <c r="F8" s="2"/>
      <c r="G8" s="2"/>
      <c r="H8" s="24"/>
      <c r="I8" s="7"/>
      <c r="J8" s="24"/>
      <c r="K8" s="7"/>
      <c r="L8" s="24"/>
      <c r="M8" s="7"/>
      <c r="N8" s="25"/>
    </row>
    <row r="9" spans="1:14" ht="14.65" thickBot="1" x14ac:dyDescent="0.5">
      <c r="A9" s="2"/>
      <c r="B9" s="2"/>
      <c r="C9" s="2"/>
      <c r="D9" s="2"/>
      <c r="E9" s="2"/>
      <c r="F9" s="2" t="s">
        <v>21</v>
      </c>
      <c r="G9" s="2"/>
      <c r="H9" s="26">
        <v>6284.62</v>
      </c>
      <c r="I9" s="7"/>
      <c r="J9" s="26">
        <v>6461</v>
      </c>
      <c r="K9" s="7"/>
      <c r="L9" s="26">
        <f>ROUND((H9-J9),5)</f>
        <v>-176.38</v>
      </c>
      <c r="M9" s="7"/>
      <c r="N9" s="27">
        <f>ROUND(IF(J9=0, IF(H9=0, 0, 1), H9/J9),5)</f>
        <v>0.97270000000000001</v>
      </c>
    </row>
    <row r="10" spans="1:14" x14ac:dyDescent="0.45">
      <c r="A10" s="2"/>
      <c r="B10" s="2"/>
      <c r="C10" s="2"/>
      <c r="D10" s="2"/>
      <c r="E10" s="2" t="s">
        <v>22</v>
      </c>
      <c r="F10" s="2"/>
      <c r="G10" s="2"/>
      <c r="H10" s="24">
        <f>ROUND(SUM(H8:H9),5)</f>
        <v>6284.62</v>
      </c>
      <c r="I10" s="7"/>
      <c r="J10" s="24">
        <f>ROUND(SUM(J8:J9),5)</f>
        <v>6461</v>
      </c>
      <c r="K10" s="7"/>
      <c r="L10" s="24">
        <f>ROUND((H10-J10),5)</f>
        <v>-176.38</v>
      </c>
      <c r="M10" s="7"/>
      <c r="N10" s="25">
        <f>ROUND(IF(J10=0, IF(H10=0, 0, 1), H10/J10),5)</f>
        <v>0.97270000000000001</v>
      </c>
    </row>
    <row r="11" spans="1:14" ht="29" customHeight="1" x14ac:dyDescent="0.45">
      <c r="A11" s="2"/>
      <c r="B11" s="2"/>
      <c r="C11" s="2"/>
      <c r="D11" s="2"/>
      <c r="E11" s="2" t="s">
        <v>24</v>
      </c>
      <c r="F11" s="2"/>
      <c r="G11" s="2"/>
      <c r="H11" s="24">
        <v>460</v>
      </c>
      <c r="I11" s="7"/>
      <c r="J11" s="24">
        <v>115</v>
      </c>
      <c r="K11" s="7"/>
      <c r="L11" s="24">
        <f>ROUND((H11-J11),5)</f>
        <v>345</v>
      </c>
      <c r="M11" s="7"/>
      <c r="N11" s="25">
        <f>ROUND(IF(J11=0, IF(H11=0, 0, 1), H11/J11),5)</f>
        <v>4</v>
      </c>
    </row>
    <row r="12" spans="1:14" x14ac:dyDescent="0.45">
      <c r="A12" s="2"/>
      <c r="B12" s="2"/>
      <c r="C12" s="2"/>
      <c r="D12" s="2"/>
      <c r="E12" s="2" t="s">
        <v>25</v>
      </c>
      <c r="F12" s="2"/>
      <c r="G12" s="2"/>
      <c r="H12" s="24"/>
      <c r="I12" s="7"/>
      <c r="J12" s="24"/>
      <c r="K12" s="7"/>
      <c r="L12" s="24"/>
      <c r="M12" s="7"/>
      <c r="N12" s="25"/>
    </row>
    <row r="13" spans="1:14" x14ac:dyDescent="0.45">
      <c r="A13" s="2"/>
      <c r="B13" s="2"/>
      <c r="C13" s="2"/>
      <c r="D13" s="2"/>
      <c r="E13" s="2"/>
      <c r="F13" s="2" t="s">
        <v>26</v>
      </c>
      <c r="G13" s="2"/>
      <c r="H13" s="24">
        <v>55</v>
      </c>
      <c r="I13" s="7"/>
      <c r="J13" s="24">
        <v>70</v>
      </c>
      <c r="K13" s="7"/>
      <c r="L13" s="24">
        <f>ROUND((H13-J13),5)</f>
        <v>-15</v>
      </c>
      <c r="M13" s="7"/>
      <c r="N13" s="25">
        <f>ROUND(IF(J13=0, IF(H13=0, 0, 1), H13/J13),5)</f>
        <v>0.78571000000000002</v>
      </c>
    </row>
    <row r="14" spans="1:14" ht="14.65" thickBot="1" x14ac:dyDescent="0.5">
      <c r="A14" s="2"/>
      <c r="B14" s="2"/>
      <c r="C14" s="2"/>
      <c r="D14" s="2"/>
      <c r="E14" s="2"/>
      <c r="F14" s="2" t="s">
        <v>30</v>
      </c>
      <c r="G14" s="2"/>
      <c r="H14" s="26">
        <v>118</v>
      </c>
      <c r="I14" s="7"/>
      <c r="J14" s="26">
        <v>155</v>
      </c>
      <c r="K14" s="7"/>
      <c r="L14" s="26">
        <f>ROUND((H14-J14),5)</f>
        <v>-37</v>
      </c>
      <c r="M14" s="7"/>
      <c r="N14" s="27">
        <f>ROUND(IF(J14=0, IF(H14=0, 0, 1), H14/J14),5)</f>
        <v>0.76129000000000002</v>
      </c>
    </row>
    <row r="15" spans="1:14" x14ac:dyDescent="0.45">
      <c r="A15" s="2"/>
      <c r="B15" s="2"/>
      <c r="C15" s="2"/>
      <c r="D15" s="2"/>
      <c r="E15" s="2" t="s">
        <v>32</v>
      </c>
      <c r="F15" s="2"/>
      <c r="G15" s="2"/>
      <c r="H15" s="24">
        <f>ROUND(SUM(H12:H14),5)</f>
        <v>173</v>
      </c>
      <c r="I15" s="7"/>
      <c r="J15" s="24">
        <f>ROUND(SUM(J12:J14),5)</f>
        <v>225</v>
      </c>
      <c r="K15" s="7"/>
      <c r="L15" s="24">
        <f>ROUND((H15-J15),5)</f>
        <v>-52</v>
      </c>
      <c r="M15" s="7"/>
      <c r="N15" s="25">
        <f>ROUND(IF(J15=0, IF(H15=0, 0, 1), H15/J15),5)</f>
        <v>0.76888999999999996</v>
      </c>
    </row>
    <row r="16" spans="1:14" ht="29" customHeight="1" x14ac:dyDescent="0.45">
      <c r="A16" s="2"/>
      <c r="B16" s="2"/>
      <c r="C16" s="2"/>
      <c r="D16" s="2"/>
      <c r="E16" s="2" t="s">
        <v>33</v>
      </c>
      <c r="F16" s="2"/>
      <c r="G16" s="2"/>
      <c r="H16" s="24"/>
      <c r="I16" s="7"/>
      <c r="J16" s="24"/>
      <c r="K16" s="7"/>
      <c r="L16" s="24"/>
      <c r="M16" s="7"/>
      <c r="N16" s="25"/>
    </row>
    <row r="17" spans="1:14" x14ac:dyDescent="0.45">
      <c r="A17" s="2"/>
      <c r="B17" s="2"/>
      <c r="C17" s="2"/>
      <c r="D17" s="2"/>
      <c r="E17" s="2"/>
      <c r="F17" s="2" t="s">
        <v>36</v>
      </c>
      <c r="G17" s="2"/>
      <c r="H17" s="24">
        <v>0</v>
      </c>
      <c r="I17" s="7"/>
      <c r="J17" s="24">
        <v>0.36</v>
      </c>
      <c r="K17" s="7"/>
      <c r="L17" s="24">
        <f>ROUND((H17-J17),5)</f>
        <v>-0.36</v>
      </c>
      <c r="M17" s="7"/>
      <c r="N17" s="25">
        <f>ROUND(IF(J17=0, IF(H17=0, 0, 1), H17/J17),5)</f>
        <v>0</v>
      </c>
    </row>
    <row r="18" spans="1:14" ht="14.65" thickBot="1" x14ac:dyDescent="0.5">
      <c r="A18" s="2"/>
      <c r="B18" s="2"/>
      <c r="C18" s="2"/>
      <c r="D18" s="2"/>
      <c r="E18" s="2"/>
      <c r="F18" s="2" t="s">
        <v>37</v>
      </c>
      <c r="G18" s="2"/>
      <c r="H18" s="26">
        <v>8.76</v>
      </c>
      <c r="I18" s="7"/>
      <c r="J18" s="26">
        <v>11</v>
      </c>
      <c r="K18" s="7"/>
      <c r="L18" s="26">
        <f>ROUND((H18-J18),5)</f>
        <v>-2.2400000000000002</v>
      </c>
      <c r="M18" s="7"/>
      <c r="N18" s="27">
        <f>ROUND(IF(J18=0, IF(H18=0, 0, 1), H18/J18),5)</f>
        <v>0.79635999999999996</v>
      </c>
    </row>
    <row r="19" spans="1:14" x14ac:dyDescent="0.45">
      <c r="A19" s="2"/>
      <c r="B19" s="2"/>
      <c r="C19" s="2"/>
      <c r="D19" s="2"/>
      <c r="E19" s="2" t="s">
        <v>38</v>
      </c>
      <c r="F19" s="2"/>
      <c r="G19" s="2"/>
      <c r="H19" s="24">
        <f>ROUND(SUM(H16:H18),5)</f>
        <v>8.76</v>
      </c>
      <c r="I19" s="7"/>
      <c r="J19" s="24">
        <f>ROUND(SUM(J16:J18),5)</f>
        <v>11.36</v>
      </c>
      <c r="K19" s="7"/>
      <c r="L19" s="24">
        <f>ROUND((H19-J19),5)</f>
        <v>-2.6</v>
      </c>
      <c r="M19" s="7"/>
      <c r="N19" s="25">
        <f>ROUND(IF(J19=0, IF(H19=0, 0, 1), H19/J19),5)</f>
        <v>0.77112999999999998</v>
      </c>
    </row>
    <row r="20" spans="1:14" ht="29" customHeight="1" x14ac:dyDescent="0.45">
      <c r="A20" s="2"/>
      <c r="B20" s="2"/>
      <c r="C20" s="2"/>
      <c r="D20" s="2"/>
      <c r="E20" s="2" t="s">
        <v>39</v>
      </c>
      <c r="F20" s="2"/>
      <c r="G20" s="2"/>
      <c r="H20" s="24"/>
      <c r="I20" s="7"/>
      <c r="J20" s="24"/>
      <c r="K20" s="7"/>
      <c r="L20" s="24"/>
      <c r="M20" s="7"/>
      <c r="N20" s="25"/>
    </row>
    <row r="21" spans="1:14" x14ac:dyDescent="0.45">
      <c r="A21" s="2"/>
      <c r="B21" s="2"/>
      <c r="C21" s="2"/>
      <c r="D21" s="2"/>
      <c r="E21" s="2"/>
      <c r="F21" s="2" t="s">
        <v>40</v>
      </c>
      <c r="G21" s="2"/>
      <c r="H21" s="24">
        <v>66</v>
      </c>
      <c r="I21" s="7"/>
      <c r="J21" s="24"/>
      <c r="K21" s="7"/>
      <c r="L21" s="24"/>
      <c r="M21" s="7"/>
      <c r="N21" s="25"/>
    </row>
    <row r="22" spans="1:14" x14ac:dyDescent="0.45">
      <c r="A22" s="2"/>
      <c r="B22" s="2"/>
      <c r="C22" s="2"/>
      <c r="D22" s="2"/>
      <c r="E22" s="2"/>
      <c r="F22" s="2" t="s">
        <v>43</v>
      </c>
      <c r="G22" s="2"/>
      <c r="H22" s="24">
        <v>3.5</v>
      </c>
      <c r="I22" s="7"/>
      <c r="J22" s="24"/>
      <c r="K22" s="7"/>
      <c r="L22" s="24"/>
      <c r="M22" s="7"/>
      <c r="N22" s="25"/>
    </row>
    <row r="23" spans="1:14" ht="14.65" thickBot="1" x14ac:dyDescent="0.5">
      <c r="A23" s="2"/>
      <c r="B23" s="2"/>
      <c r="C23" s="2"/>
      <c r="D23" s="2"/>
      <c r="E23" s="2"/>
      <c r="F23" s="2" t="s">
        <v>45</v>
      </c>
      <c r="G23" s="2"/>
      <c r="H23" s="26">
        <v>607</v>
      </c>
      <c r="I23" s="7"/>
      <c r="J23" s="26">
        <v>1750</v>
      </c>
      <c r="K23" s="7"/>
      <c r="L23" s="26">
        <f>ROUND((H23-J23),5)</f>
        <v>-1143</v>
      </c>
      <c r="M23" s="7"/>
      <c r="N23" s="27">
        <f>ROUND(IF(J23=0, IF(H23=0, 0, 1), H23/J23),5)</f>
        <v>0.34686</v>
      </c>
    </row>
    <row r="24" spans="1:14" x14ac:dyDescent="0.45">
      <c r="A24" s="2"/>
      <c r="B24" s="2"/>
      <c r="C24" s="2"/>
      <c r="D24" s="2"/>
      <c r="E24" s="2" t="s">
        <v>46</v>
      </c>
      <c r="F24" s="2"/>
      <c r="G24" s="2"/>
      <c r="H24" s="24">
        <f>ROUND(SUM(H20:H23),5)</f>
        <v>676.5</v>
      </c>
      <c r="I24" s="7"/>
      <c r="J24" s="24">
        <f>ROUND(SUM(J20:J23),5)</f>
        <v>1750</v>
      </c>
      <c r="K24" s="7"/>
      <c r="L24" s="24">
        <f>ROUND((H24-J24),5)</f>
        <v>-1073.5</v>
      </c>
      <c r="M24" s="7"/>
      <c r="N24" s="25">
        <f>ROUND(IF(J24=0, IF(H24=0, 0, 1), H24/J24),5)</f>
        <v>0.38657000000000002</v>
      </c>
    </row>
    <row r="25" spans="1:14" ht="29" customHeight="1" x14ac:dyDescent="0.45">
      <c r="A25" s="2"/>
      <c r="B25" s="2"/>
      <c r="C25" s="2"/>
      <c r="D25" s="2"/>
      <c r="E25" s="2" t="s">
        <v>47</v>
      </c>
      <c r="F25" s="2"/>
      <c r="G25" s="2"/>
      <c r="H25" s="24"/>
      <c r="I25" s="7"/>
      <c r="J25" s="24"/>
      <c r="K25" s="7"/>
      <c r="L25" s="24"/>
      <c r="M25" s="7"/>
      <c r="N25" s="25"/>
    </row>
    <row r="26" spans="1:14" x14ac:dyDescent="0.45">
      <c r="A26" s="2"/>
      <c r="B26" s="2"/>
      <c r="C26" s="2"/>
      <c r="D26" s="2"/>
      <c r="E26" s="2"/>
      <c r="F26" s="2" t="s">
        <v>56</v>
      </c>
      <c r="G26" s="2"/>
      <c r="H26" s="24">
        <v>0</v>
      </c>
      <c r="I26" s="7"/>
      <c r="J26" s="24">
        <v>5000</v>
      </c>
      <c r="K26" s="7"/>
      <c r="L26" s="24">
        <f>ROUND((H26-J26),5)</f>
        <v>-5000</v>
      </c>
      <c r="M26" s="7"/>
      <c r="N26" s="25">
        <f>ROUND(IF(J26=0, IF(H26=0, 0, 1), H26/J26),5)</f>
        <v>0</v>
      </c>
    </row>
    <row r="27" spans="1:14" ht="14.65" thickBot="1" x14ac:dyDescent="0.5">
      <c r="A27" s="2"/>
      <c r="B27" s="2"/>
      <c r="C27" s="2"/>
      <c r="D27" s="2"/>
      <c r="E27" s="2"/>
      <c r="F27" s="2" t="s">
        <v>57</v>
      </c>
      <c r="G27" s="2"/>
      <c r="H27" s="26">
        <v>1152</v>
      </c>
      <c r="I27" s="7"/>
      <c r="J27" s="26"/>
      <c r="K27" s="7"/>
      <c r="L27" s="26"/>
      <c r="M27" s="7"/>
      <c r="N27" s="27"/>
    </row>
    <row r="28" spans="1:14" x14ac:dyDescent="0.45">
      <c r="A28" s="2"/>
      <c r="B28" s="2"/>
      <c r="C28" s="2"/>
      <c r="D28" s="2"/>
      <c r="E28" s="2" t="s">
        <v>60</v>
      </c>
      <c r="F28" s="2"/>
      <c r="G28" s="2"/>
      <c r="H28" s="24">
        <f>ROUND(SUM(H25:H27),5)</f>
        <v>1152</v>
      </c>
      <c r="I28" s="7"/>
      <c r="J28" s="24">
        <f>ROUND(SUM(J25:J27),5)</f>
        <v>5000</v>
      </c>
      <c r="K28" s="7"/>
      <c r="L28" s="24">
        <f>ROUND((H28-J28),5)</f>
        <v>-3848</v>
      </c>
      <c r="M28" s="7"/>
      <c r="N28" s="25">
        <f>ROUND(IF(J28=0, IF(H28=0, 0, 1), H28/J28),5)</f>
        <v>0.23039999999999999</v>
      </c>
    </row>
    <row r="29" spans="1:14" ht="29" customHeight="1" thickBot="1" x14ac:dyDescent="0.5">
      <c r="A29" s="2"/>
      <c r="B29" s="2"/>
      <c r="C29" s="2"/>
      <c r="D29" s="2"/>
      <c r="E29" s="2" t="s">
        <v>61</v>
      </c>
      <c r="F29" s="2"/>
      <c r="G29" s="2"/>
      <c r="H29" s="26">
        <v>1.87</v>
      </c>
      <c r="I29" s="7"/>
      <c r="J29" s="26">
        <v>47.95</v>
      </c>
      <c r="K29" s="7"/>
      <c r="L29" s="26">
        <f>ROUND((H29-J29),5)</f>
        <v>-46.08</v>
      </c>
      <c r="M29" s="7"/>
      <c r="N29" s="27">
        <f>ROUND(IF(J29=0, IF(H29=0, 0, 1), H29/J29),5)</f>
        <v>3.9E-2</v>
      </c>
    </row>
    <row r="30" spans="1:14" x14ac:dyDescent="0.45">
      <c r="A30" s="2"/>
      <c r="B30" s="2"/>
      <c r="C30" s="2"/>
      <c r="D30" s="2" t="s">
        <v>62</v>
      </c>
      <c r="E30" s="2"/>
      <c r="F30" s="2"/>
      <c r="G30" s="2"/>
      <c r="H30" s="24">
        <f>ROUND(H7+SUM(H10:H11)+H15+H19+H24+SUM(H28:H29),5)</f>
        <v>8756.75</v>
      </c>
      <c r="I30" s="7"/>
      <c r="J30" s="24">
        <f>ROUND(J7+SUM(J10:J11)+J15+J19+J24+SUM(J28:J29),5)</f>
        <v>13610.31</v>
      </c>
      <c r="K30" s="7"/>
      <c r="L30" s="24">
        <f>ROUND((H30-J30),5)</f>
        <v>-4853.5600000000004</v>
      </c>
      <c r="M30" s="7"/>
      <c r="N30" s="25">
        <f>ROUND(IF(J30=0, IF(H30=0, 0, 1), H30/J30),5)</f>
        <v>0.64339000000000002</v>
      </c>
    </row>
    <row r="31" spans="1:14" ht="29" customHeight="1" x14ac:dyDescent="0.45">
      <c r="A31" s="2"/>
      <c r="B31" s="2"/>
      <c r="C31" s="2"/>
      <c r="D31" s="2" t="s">
        <v>63</v>
      </c>
      <c r="E31" s="2"/>
      <c r="F31" s="2"/>
      <c r="G31" s="2"/>
      <c r="H31" s="24"/>
      <c r="I31" s="7"/>
      <c r="J31" s="24"/>
      <c r="K31" s="7"/>
      <c r="L31" s="24"/>
      <c r="M31" s="7"/>
      <c r="N31" s="25"/>
    </row>
    <row r="32" spans="1:14" x14ac:dyDescent="0.45">
      <c r="A32" s="2"/>
      <c r="B32" s="2"/>
      <c r="C32" s="2"/>
      <c r="D32" s="2"/>
      <c r="E32" s="2" t="s">
        <v>64</v>
      </c>
      <c r="F32" s="2"/>
      <c r="G32" s="2"/>
      <c r="H32" s="24"/>
      <c r="I32" s="7"/>
      <c r="J32" s="24"/>
      <c r="K32" s="7"/>
      <c r="L32" s="24"/>
      <c r="M32" s="7"/>
      <c r="N32" s="25"/>
    </row>
    <row r="33" spans="1:14" x14ac:dyDescent="0.45">
      <c r="A33" s="2"/>
      <c r="B33" s="2"/>
      <c r="C33" s="2"/>
      <c r="D33" s="2"/>
      <c r="E33" s="2"/>
      <c r="F33" s="2" t="s">
        <v>65</v>
      </c>
      <c r="G33" s="2"/>
      <c r="H33" s="24">
        <v>46.2</v>
      </c>
      <c r="I33" s="7"/>
      <c r="J33" s="24"/>
      <c r="K33" s="7"/>
      <c r="L33" s="24"/>
      <c r="M33" s="7"/>
      <c r="N33" s="25"/>
    </row>
    <row r="34" spans="1:14" x14ac:dyDescent="0.45">
      <c r="A34" s="2"/>
      <c r="B34" s="2"/>
      <c r="C34" s="2"/>
      <c r="D34" s="2"/>
      <c r="E34" s="2"/>
      <c r="F34" s="2" t="s">
        <v>69</v>
      </c>
      <c r="G34" s="2"/>
      <c r="H34" s="24">
        <v>2.4500000000000002</v>
      </c>
      <c r="I34" s="7"/>
      <c r="J34" s="24"/>
      <c r="K34" s="7"/>
      <c r="L34" s="24"/>
      <c r="M34" s="7"/>
      <c r="N34" s="25"/>
    </row>
    <row r="35" spans="1:14" ht="14.65" thickBot="1" x14ac:dyDescent="0.5">
      <c r="A35" s="2"/>
      <c r="B35" s="2"/>
      <c r="C35" s="2"/>
      <c r="D35" s="2"/>
      <c r="E35" s="2"/>
      <c r="F35" s="2" t="s">
        <v>71</v>
      </c>
      <c r="G35" s="2"/>
      <c r="H35" s="28">
        <v>424.9</v>
      </c>
      <c r="I35" s="7"/>
      <c r="J35" s="28">
        <v>437.5</v>
      </c>
      <c r="K35" s="7"/>
      <c r="L35" s="28">
        <f>ROUND((H35-J35),5)</f>
        <v>-12.6</v>
      </c>
      <c r="M35" s="7"/>
      <c r="N35" s="29">
        <f>ROUND(IF(J35=0, IF(H35=0, 0, 1), H35/J35),5)</f>
        <v>0.97119999999999995</v>
      </c>
    </row>
    <row r="36" spans="1:14" ht="14.65" thickBot="1" x14ac:dyDescent="0.5">
      <c r="A36" s="2"/>
      <c r="B36" s="2"/>
      <c r="C36" s="2"/>
      <c r="D36" s="2"/>
      <c r="E36" s="2" t="s">
        <v>73</v>
      </c>
      <c r="F36" s="2"/>
      <c r="G36" s="2"/>
      <c r="H36" s="32">
        <f>ROUND(SUM(H32:H35),5)</f>
        <v>473.55</v>
      </c>
      <c r="I36" s="7"/>
      <c r="J36" s="32">
        <f>ROUND(SUM(J32:J35),5)</f>
        <v>437.5</v>
      </c>
      <c r="K36" s="7"/>
      <c r="L36" s="32">
        <f>ROUND((H36-J36),5)</f>
        <v>36.049999999999997</v>
      </c>
      <c r="M36" s="7"/>
      <c r="N36" s="33">
        <f>ROUND(IF(J36=0, IF(H36=0, 0, 1), H36/J36),5)</f>
        <v>1.0824</v>
      </c>
    </row>
    <row r="37" spans="1:14" ht="29" customHeight="1" thickBot="1" x14ac:dyDescent="0.5">
      <c r="A37" s="2"/>
      <c r="B37" s="2"/>
      <c r="C37" s="2"/>
      <c r="D37" s="2" t="s">
        <v>74</v>
      </c>
      <c r="E37" s="2"/>
      <c r="F37" s="2"/>
      <c r="G37" s="2"/>
      <c r="H37" s="30">
        <f>ROUND(H31+H36,5)</f>
        <v>473.55</v>
      </c>
      <c r="I37" s="7"/>
      <c r="J37" s="30">
        <f>ROUND(J31+J36,5)</f>
        <v>437.5</v>
      </c>
      <c r="K37" s="7"/>
      <c r="L37" s="30">
        <f>ROUND((H37-J37),5)</f>
        <v>36.049999999999997</v>
      </c>
      <c r="M37" s="7"/>
      <c r="N37" s="31">
        <f>ROUND(IF(J37=0, IF(H37=0, 0, 1), H37/J37),5)</f>
        <v>1.0824</v>
      </c>
    </row>
    <row r="38" spans="1:14" ht="29" customHeight="1" x14ac:dyDescent="0.45">
      <c r="A38" s="2"/>
      <c r="B38" s="2"/>
      <c r="C38" s="2" t="s">
        <v>75</v>
      </c>
      <c r="D38" s="2"/>
      <c r="E38" s="2"/>
      <c r="F38" s="2"/>
      <c r="G38" s="2"/>
      <c r="H38" s="24">
        <f>ROUND(H30-H37,5)</f>
        <v>8283.2000000000007</v>
      </c>
      <c r="I38" s="7"/>
      <c r="J38" s="24">
        <f>ROUND(J30-J37,5)</f>
        <v>13172.81</v>
      </c>
      <c r="K38" s="7"/>
      <c r="L38" s="24">
        <f>ROUND((H38-J38),5)</f>
        <v>-4889.6099999999997</v>
      </c>
      <c r="M38" s="7"/>
      <c r="N38" s="25">
        <f>ROUND(IF(J38=0, IF(H38=0, 0, 1), H38/J38),5)</f>
        <v>0.62880999999999998</v>
      </c>
    </row>
    <row r="39" spans="1:14" ht="29" customHeight="1" x14ac:dyDescent="0.45">
      <c r="A39" s="2"/>
      <c r="B39" s="2"/>
      <c r="C39" s="2"/>
      <c r="D39" s="2" t="s">
        <v>76</v>
      </c>
      <c r="E39" s="2"/>
      <c r="F39" s="2"/>
      <c r="G39" s="2"/>
      <c r="H39" s="24"/>
      <c r="I39" s="7"/>
      <c r="J39" s="24"/>
      <c r="K39" s="7"/>
      <c r="L39" s="24"/>
      <c r="M39" s="7"/>
      <c r="N39" s="25"/>
    </row>
    <row r="40" spans="1:14" x14ac:dyDescent="0.45">
      <c r="A40" s="2"/>
      <c r="B40" s="2"/>
      <c r="C40" s="2"/>
      <c r="D40" s="2"/>
      <c r="E40" s="2" t="s">
        <v>77</v>
      </c>
      <c r="F40" s="2"/>
      <c r="G40" s="2"/>
      <c r="H40" s="24">
        <v>0</v>
      </c>
      <c r="I40" s="7"/>
      <c r="J40" s="24"/>
      <c r="K40" s="7"/>
      <c r="L40" s="24"/>
      <c r="M40" s="7"/>
      <c r="N40" s="25"/>
    </row>
    <row r="41" spans="1:14" x14ac:dyDescent="0.45">
      <c r="A41" s="2"/>
      <c r="B41" s="2"/>
      <c r="C41" s="2"/>
      <c r="D41" s="2"/>
      <c r="E41" s="2" t="s">
        <v>79</v>
      </c>
      <c r="F41" s="2"/>
      <c r="G41" s="2"/>
      <c r="H41" s="24"/>
      <c r="I41" s="7"/>
      <c r="J41" s="24"/>
      <c r="K41" s="7"/>
      <c r="L41" s="24"/>
      <c r="M41" s="7"/>
      <c r="N41" s="25"/>
    </row>
    <row r="42" spans="1:14" x14ac:dyDescent="0.45">
      <c r="A42" s="2"/>
      <c r="B42" s="2"/>
      <c r="C42" s="2"/>
      <c r="D42" s="2"/>
      <c r="E42" s="2"/>
      <c r="F42" s="2" t="s">
        <v>85</v>
      </c>
      <c r="G42" s="2"/>
      <c r="H42" s="24">
        <v>1028.3</v>
      </c>
      <c r="I42" s="7"/>
      <c r="J42" s="24"/>
      <c r="K42" s="7"/>
      <c r="L42" s="24"/>
      <c r="M42" s="7"/>
      <c r="N42" s="25"/>
    </row>
    <row r="43" spans="1:14" x14ac:dyDescent="0.45">
      <c r="A43" s="2"/>
      <c r="B43" s="2"/>
      <c r="C43" s="2"/>
      <c r="D43" s="2"/>
      <c r="E43" s="2"/>
      <c r="F43" s="2" t="s">
        <v>86</v>
      </c>
      <c r="G43" s="2"/>
      <c r="H43" s="24">
        <v>0</v>
      </c>
      <c r="I43" s="7"/>
      <c r="J43" s="24">
        <v>612.5</v>
      </c>
      <c r="K43" s="7"/>
      <c r="L43" s="24">
        <f>ROUND((H43-J43),5)</f>
        <v>-612.5</v>
      </c>
      <c r="M43" s="7"/>
      <c r="N43" s="25">
        <f>ROUND(IF(J43=0, IF(H43=0, 0, 1), H43/J43),5)</f>
        <v>0</v>
      </c>
    </row>
    <row r="44" spans="1:14" x14ac:dyDescent="0.45">
      <c r="A44" s="2"/>
      <c r="B44" s="2"/>
      <c r="C44" s="2"/>
      <c r="D44" s="2"/>
      <c r="E44" s="2"/>
      <c r="F44" s="2" t="s">
        <v>87</v>
      </c>
      <c r="G44" s="2"/>
      <c r="H44" s="24">
        <v>38.43</v>
      </c>
      <c r="I44" s="7"/>
      <c r="J44" s="24"/>
      <c r="K44" s="7"/>
      <c r="L44" s="24"/>
      <c r="M44" s="7"/>
      <c r="N44" s="25"/>
    </row>
    <row r="45" spans="1:14" ht="14.65" thickBot="1" x14ac:dyDescent="0.5">
      <c r="A45" s="2"/>
      <c r="B45" s="2"/>
      <c r="C45" s="2"/>
      <c r="D45" s="2"/>
      <c r="E45" s="2"/>
      <c r="F45" s="2" t="s">
        <v>229</v>
      </c>
      <c r="G45" s="2"/>
      <c r="H45" s="26">
        <v>0</v>
      </c>
      <c r="I45" s="7"/>
      <c r="J45" s="26">
        <v>50</v>
      </c>
      <c r="K45" s="7"/>
      <c r="L45" s="26">
        <f>ROUND((H45-J45),5)</f>
        <v>-50</v>
      </c>
      <c r="M45" s="7"/>
      <c r="N45" s="27">
        <f>ROUND(IF(J45=0, IF(H45=0, 0, 1), H45/J45),5)</f>
        <v>0</v>
      </c>
    </row>
    <row r="46" spans="1:14" x14ac:dyDescent="0.45">
      <c r="A46" s="2"/>
      <c r="B46" s="2"/>
      <c r="C46" s="2"/>
      <c r="D46" s="2"/>
      <c r="E46" s="2" t="s">
        <v>88</v>
      </c>
      <c r="F46" s="2"/>
      <c r="G46" s="2"/>
      <c r="H46" s="24">
        <f>ROUND(SUM(H41:H45),5)</f>
        <v>1066.73</v>
      </c>
      <c r="I46" s="7"/>
      <c r="J46" s="24">
        <f>ROUND(SUM(J41:J45),5)</f>
        <v>662.5</v>
      </c>
      <c r="K46" s="7"/>
      <c r="L46" s="24">
        <f>ROUND((H46-J46),5)</f>
        <v>404.23</v>
      </c>
      <c r="M46" s="7"/>
      <c r="N46" s="25">
        <f>ROUND(IF(J46=0, IF(H46=0, 0, 1), H46/J46),5)</f>
        <v>1.61016</v>
      </c>
    </row>
    <row r="47" spans="1:14" ht="29" customHeight="1" x14ac:dyDescent="0.45">
      <c r="A47" s="2"/>
      <c r="B47" s="2"/>
      <c r="C47" s="2"/>
      <c r="D47" s="2"/>
      <c r="E47" s="2" t="s">
        <v>89</v>
      </c>
      <c r="F47" s="2"/>
      <c r="G47" s="2"/>
      <c r="H47" s="24"/>
      <c r="I47" s="7"/>
      <c r="J47" s="24"/>
      <c r="K47" s="7"/>
      <c r="L47" s="24"/>
      <c r="M47" s="7"/>
      <c r="N47" s="25"/>
    </row>
    <row r="48" spans="1:14" x14ac:dyDescent="0.45">
      <c r="A48" s="2"/>
      <c r="B48" s="2"/>
      <c r="C48" s="2"/>
      <c r="D48" s="2"/>
      <c r="E48" s="2"/>
      <c r="F48" s="2" t="s">
        <v>90</v>
      </c>
      <c r="G48" s="2"/>
      <c r="H48" s="24">
        <v>0</v>
      </c>
      <c r="I48" s="7"/>
      <c r="J48" s="24">
        <v>36.340000000000003</v>
      </c>
      <c r="K48" s="7"/>
      <c r="L48" s="24">
        <f>ROUND((H48-J48),5)</f>
        <v>-36.340000000000003</v>
      </c>
      <c r="M48" s="7"/>
      <c r="N48" s="25">
        <f>ROUND(IF(J48=0, IF(H48=0, 0, 1), H48/J48),5)</f>
        <v>0</v>
      </c>
    </row>
    <row r="49" spans="1:14" x14ac:dyDescent="0.45">
      <c r="A49" s="2"/>
      <c r="B49" s="2"/>
      <c r="C49" s="2"/>
      <c r="D49" s="2"/>
      <c r="E49" s="2"/>
      <c r="F49" s="2" t="s">
        <v>92</v>
      </c>
      <c r="G49" s="2"/>
      <c r="H49" s="24">
        <v>45</v>
      </c>
      <c r="I49" s="7"/>
      <c r="J49" s="24">
        <v>45</v>
      </c>
      <c r="K49" s="7"/>
      <c r="L49" s="24">
        <f>ROUND((H49-J49),5)</f>
        <v>0</v>
      </c>
      <c r="M49" s="7"/>
      <c r="N49" s="25">
        <f>ROUND(IF(J49=0, IF(H49=0, 0, 1), H49/J49),5)</f>
        <v>1</v>
      </c>
    </row>
    <row r="50" spans="1:14" x14ac:dyDescent="0.45">
      <c r="A50" s="2"/>
      <c r="B50" s="2"/>
      <c r="C50" s="2"/>
      <c r="D50" s="2"/>
      <c r="E50" s="2"/>
      <c r="F50" s="2" t="s">
        <v>231</v>
      </c>
      <c r="G50" s="2"/>
      <c r="H50" s="24">
        <v>0</v>
      </c>
      <c r="I50" s="7"/>
      <c r="J50" s="24">
        <v>258.01</v>
      </c>
      <c r="K50" s="7"/>
      <c r="L50" s="24">
        <f>ROUND((H50-J50),5)</f>
        <v>-258.01</v>
      </c>
      <c r="M50" s="7"/>
      <c r="N50" s="25">
        <f>ROUND(IF(J50=0, IF(H50=0, 0, 1), H50/J50),5)</f>
        <v>0</v>
      </c>
    </row>
    <row r="51" spans="1:14" x14ac:dyDescent="0.45">
      <c r="A51" s="2"/>
      <c r="B51" s="2"/>
      <c r="C51" s="2"/>
      <c r="D51" s="2"/>
      <c r="E51" s="2"/>
      <c r="F51" s="2" t="s">
        <v>93</v>
      </c>
      <c r="G51" s="2"/>
      <c r="H51" s="24">
        <v>29.66</v>
      </c>
      <c r="I51" s="7"/>
      <c r="J51" s="24">
        <v>130.79</v>
      </c>
      <c r="K51" s="7"/>
      <c r="L51" s="24">
        <f>ROUND((H51-J51),5)</f>
        <v>-101.13</v>
      </c>
      <c r="M51" s="7"/>
      <c r="N51" s="25">
        <f>ROUND(IF(J51=0, IF(H51=0, 0, 1), H51/J51),5)</f>
        <v>0.22678000000000001</v>
      </c>
    </row>
    <row r="52" spans="1:14" x14ac:dyDescent="0.45">
      <c r="A52" s="2"/>
      <c r="B52" s="2"/>
      <c r="C52" s="2"/>
      <c r="D52" s="2"/>
      <c r="E52" s="2"/>
      <c r="F52" s="2" t="s">
        <v>94</v>
      </c>
      <c r="G52" s="2"/>
      <c r="H52" s="24">
        <v>0</v>
      </c>
      <c r="I52" s="7"/>
      <c r="J52" s="24">
        <v>120</v>
      </c>
      <c r="K52" s="7"/>
      <c r="L52" s="24">
        <f>ROUND((H52-J52),5)</f>
        <v>-120</v>
      </c>
      <c r="M52" s="7"/>
      <c r="N52" s="25">
        <f>ROUND(IF(J52=0, IF(H52=0, 0, 1), H52/J52),5)</f>
        <v>0</v>
      </c>
    </row>
    <row r="53" spans="1:14" x14ac:dyDescent="0.45">
      <c r="A53" s="2"/>
      <c r="B53" s="2"/>
      <c r="C53" s="2"/>
      <c r="D53" s="2"/>
      <c r="E53" s="2"/>
      <c r="F53" s="2" t="s">
        <v>95</v>
      </c>
      <c r="G53" s="2"/>
      <c r="H53" s="24"/>
      <c r="I53" s="7"/>
      <c r="J53" s="24"/>
      <c r="K53" s="7"/>
      <c r="L53" s="24"/>
      <c r="M53" s="7"/>
      <c r="N53" s="25"/>
    </row>
    <row r="54" spans="1:14" ht="14.65" thickBot="1" x14ac:dyDescent="0.5">
      <c r="A54" s="2"/>
      <c r="B54" s="2"/>
      <c r="C54" s="2"/>
      <c r="D54" s="2"/>
      <c r="E54" s="2"/>
      <c r="F54" s="2"/>
      <c r="G54" s="2" t="s">
        <v>96</v>
      </c>
      <c r="H54" s="26">
        <v>1799</v>
      </c>
      <c r="I54" s="7"/>
      <c r="J54" s="24"/>
      <c r="K54" s="7"/>
      <c r="L54" s="24"/>
      <c r="M54" s="7"/>
      <c r="N54" s="25"/>
    </row>
    <row r="55" spans="1:14" x14ac:dyDescent="0.45">
      <c r="A55" s="2"/>
      <c r="B55" s="2"/>
      <c r="C55" s="2"/>
      <c r="D55" s="2"/>
      <c r="E55" s="2"/>
      <c r="F55" s="2" t="s">
        <v>97</v>
      </c>
      <c r="G55" s="2"/>
      <c r="H55" s="24">
        <f>ROUND(SUM(H53:H54),5)</f>
        <v>1799</v>
      </c>
      <c r="I55" s="7"/>
      <c r="J55" s="24"/>
      <c r="K55" s="7"/>
      <c r="L55" s="24"/>
      <c r="M55" s="7"/>
      <c r="N55" s="25"/>
    </row>
    <row r="56" spans="1:14" ht="29" customHeight="1" x14ac:dyDescent="0.45">
      <c r="A56" s="2"/>
      <c r="B56" s="2"/>
      <c r="C56" s="2"/>
      <c r="D56" s="2"/>
      <c r="E56" s="2"/>
      <c r="F56" s="2" t="s">
        <v>99</v>
      </c>
      <c r="G56" s="2"/>
      <c r="H56" s="24">
        <v>0</v>
      </c>
      <c r="I56" s="7"/>
      <c r="J56" s="24">
        <v>512.70000000000005</v>
      </c>
      <c r="K56" s="7"/>
      <c r="L56" s="24">
        <f>ROUND((H56-J56),5)</f>
        <v>-512.70000000000005</v>
      </c>
      <c r="M56" s="7"/>
      <c r="N56" s="25">
        <f>ROUND(IF(J56=0, IF(H56=0, 0, 1), H56/J56),5)</f>
        <v>0</v>
      </c>
    </row>
    <row r="57" spans="1:14" x14ac:dyDescent="0.45">
      <c r="A57" s="2"/>
      <c r="B57" s="2"/>
      <c r="C57" s="2"/>
      <c r="D57" s="2"/>
      <c r="E57" s="2"/>
      <c r="F57" s="2" t="s">
        <v>105</v>
      </c>
      <c r="G57" s="2"/>
      <c r="H57" s="24">
        <v>8899.5400000000009</v>
      </c>
      <c r="I57" s="7"/>
      <c r="J57" s="24">
        <v>8640.33</v>
      </c>
      <c r="K57" s="7"/>
      <c r="L57" s="24">
        <f>ROUND((H57-J57),5)</f>
        <v>259.20999999999998</v>
      </c>
      <c r="M57" s="7"/>
      <c r="N57" s="25">
        <f>ROUND(IF(J57=0, IF(H57=0, 0, 1), H57/J57),5)</f>
        <v>1.03</v>
      </c>
    </row>
    <row r="58" spans="1:14" ht="14.65" thickBot="1" x14ac:dyDescent="0.5">
      <c r="A58" s="2"/>
      <c r="B58" s="2"/>
      <c r="C58" s="2"/>
      <c r="D58" s="2"/>
      <c r="E58" s="2"/>
      <c r="F58" s="2" t="s">
        <v>106</v>
      </c>
      <c r="G58" s="2"/>
      <c r="H58" s="26">
        <v>-0.22</v>
      </c>
      <c r="I58" s="7"/>
      <c r="J58" s="26">
        <v>-1.1000000000000001</v>
      </c>
      <c r="K58" s="7"/>
      <c r="L58" s="26">
        <f>ROUND((H58-J58),5)</f>
        <v>0.88</v>
      </c>
      <c r="M58" s="7"/>
      <c r="N58" s="27">
        <f>ROUND(IF(J58=0, IF(H58=0, 0, 1), H58/J58),5)</f>
        <v>0.2</v>
      </c>
    </row>
    <row r="59" spans="1:14" x14ac:dyDescent="0.45">
      <c r="A59" s="2"/>
      <c r="B59" s="2"/>
      <c r="C59" s="2"/>
      <c r="D59" s="2"/>
      <c r="E59" s="2" t="s">
        <v>107</v>
      </c>
      <c r="F59" s="2"/>
      <c r="G59" s="2"/>
      <c r="H59" s="24">
        <f>ROUND(SUM(H47:H52)+SUM(H55:H58),5)</f>
        <v>10772.98</v>
      </c>
      <c r="I59" s="7"/>
      <c r="J59" s="24">
        <f>ROUND(SUM(J47:J52)+SUM(J55:J58),5)</f>
        <v>9742.07</v>
      </c>
      <c r="K59" s="7"/>
      <c r="L59" s="24">
        <f>ROUND((H59-J59),5)</f>
        <v>1030.9100000000001</v>
      </c>
      <c r="M59" s="7"/>
      <c r="N59" s="25">
        <f>ROUND(IF(J59=0, IF(H59=0, 0, 1), H59/J59),5)</f>
        <v>1.10582</v>
      </c>
    </row>
    <row r="60" spans="1:14" ht="29" customHeight="1" x14ac:dyDescent="0.45">
      <c r="A60" s="2"/>
      <c r="B60" s="2"/>
      <c r="C60" s="2"/>
      <c r="D60" s="2"/>
      <c r="E60" s="2" t="s">
        <v>108</v>
      </c>
      <c r="F60" s="2"/>
      <c r="G60" s="2"/>
      <c r="H60" s="24"/>
      <c r="I60" s="7"/>
      <c r="J60" s="24"/>
      <c r="K60" s="7"/>
      <c r="L60" s="24"/>
      <c r="M60" s="7"/>
      <c r="N60" s="25"/>
    </row>
    <row r="61" spans="1:14" x14ac:dyDescent="0.45">
      <c r="A61" s="2"/>
      <c r="B61" s="2"/>
      <c r="C61" s="2"/>
      <c r="D61" s="2"/>
      <c r="E61" s="2"/>
      <c r="F61" s="2" t="s">
        <v>109</v>
      </c>
      <c r="G61" s="2"/>
      <c r="H61" s="24">
        <v>76.52</v>
      </c>
      <c r="I61" s="7"/>
      <c r="J61" s="24">
        <v>62.49</v>
      </c>
      <c r="K61" s="7"/>
      <c r="L61" s="24">
        <f>ROUND((H61-J61),5)</f>
        <v>14.03</v>
      </c>
      <c r="M61" s="7"/>
      <c r="N61" s="25">
        <f>ROUND(IF(J61=0, IF(H61=0, 0, 1), H61/J61),5)</f>
        <v>1.2245200000000001</v>
      </c>
    </row>
    <row r="62" spans="1:14" x14ac:dyDescent="0.45">
      <c r="A62" s="2"/>
      <c r="B62" s="2"/>
      <c r="C62" s="2"/>
      <c r="D62" s="2"/>
      <c r="E62" s="2"/>
      <c r="F62" s="2" t="s">
        <v>110</v>
      </c>
      <c r="G62" s="2"/>
      <c r="H62" s="24">
        <v>0</v>
      </c>
      <c r="I62" s="7"/>
      <c r="J62" s="24">
        <v>335.89</v>
      </c>
      <c r="K62" s="7"/>
      <c r="L62" s="24">
        <f>ROUND((H62-J62),5)</f>
        <v>-335.89</v>
      </c>
      <c r="M62" s="7"/>
      <c r="N62" s="25">
        <f>ROUND(IF(J62=0, IF(H62=0, 0, 1), H62/J62),5)</f>
        <v>0</v>
      </c>
    </row>
    <row r="63" spans="1:14" x14ac:dyDescent="0.45">
      <c r="A63" s="2"/>
      <c r="B63" s="2"/>
      <c r="C63" s="2"/>
      <c r="D63" s="2"/>
      <c r="E63" s="2"/>
      <c r="F63" s="2" t="s">
        <v>111</v>
      </c>
      <c r="G63" s="2"/>
      <c r="H63" s="24">
        <v>140.63</v>
      </c>
      <c r="I63" s="7"/>
      <c r="J63" s="24">
        <v>100.12</v>
      </c>
      <c r="K63" s="7"/>
      <c r="L63" s="24">
        <f>ROUND((H63-J63),5)</f>
        <v>40.51</v>
      </c>
      <c r="M63" s="7"/>
      <c r="N63" s="25">
        <f>ROUND(IF(J63=0, IF(H63=0, 0, 1), H63/J63),5)</f>
        <v>1.4046099999999999</v>
      </c>
    </row>
    <row r="64" spans="1:14" ht="14.65" thickBot="1" x14ac:dyDescent="0.5">
      <c r="A64" s="2"/>
      <c r="B64" s="2"/>
      <c r="C64" s="2"/>
      <c r="D64" s="2"/>
      <c r="E64" s="2"/>
      <c r="F64" s="2" t="s">
        <v>112</v>
      </c>
      <c r="G64" s="2"/>
      <c r="H64" s="26">
        <v>82.15</v>
      </c>
      <c r="I64" s="7"/>
      <c r="J64" s="26">
        <v>75.099999999999994</v>
      </c>
      <c r="K64" s="7"/>
      <c r="L64" s="26">
        <f>ROUND((H64-J64),5)</f>
        <v>7.05</v>
      </c>
      <c r="M64" s="7"/>
      <c r="N64" s="27">
        <f>ROUND(IF(J64=0, IF(H64=0, 0, 1), H64/J64),5)</f>
        <v>1.0938699999999999</v>
      </c>
    </row>
    <row r="65" spans="1:14" x14ac:dyDescent="0.45">
      <c r="A65" s="2"/>
      <c r="B65" s="2"/>
      <c r="C65" s="2"/>
      <c r="D65" s="2"/>
      <c r="E65" s="2" t="s">
        <v>113</v>
      </c>
      <c r="F65" s="2"/>
      <c r="G65" s="2"/>
      <c r="H65" s="24">
        <f>ROUND(SUM(H60:H64),5)</f>
        <v>299.3</v>
      </c>
      <c r="I65" s="7"/>
      <c r="J65" s="24">
        <f>ROUND(SUM(J60:J64),5)</f>
        <v>573.6</v>
      </c>
      <c r="K65" s="7"/>
      <c r="L65" s="24">
        <f>ROUND((H65-J65),5)</f>
        <v>-274.3</v>
      </c>
      <c r="M65" s="7"/>
      <c r="N65" s="25">
        <f>ROUND(IF(J65=0, IF(H65=0, 0, 1), H65/J65),5)</f>
        <v>0.52178999999999998</v>
      </c>
    </row>
    <row r="66" spans="1:14" ht="29" customHeight="1" x14ac:dyDescent="0.45">
      <c r="A66" s="2"/>
      <c r="B66" s="2"/>
      <c r="C66" s="2"/>
      <c r="D66" s="2"/>
      <c r="E66" s="2" t="s">
        <v>118</v>
      </c>
      <c r="F66" s="2"/>
      <c r="G66" s="2"/>
      <c r="H66" s="24"/>
      <c r="I66" s="7"/>
      <c r="J66" s="24"/>
      <c r="K66" s="7"/>
      <c r="L66" s="24"/>
      <c r="M66" s="7"/>
      <c r="N66" s="25"/>
    </row>
    <row r="67" spans="1:14" ht="14.65" thickBot="1" x14ac:dyDescent="0.5">
      <c r="A67" s="2"/>
      <c r="B67" s="2"/>
      <c r="C67" s="2"/>
      <c r="D67" s="2"/>
      <c r="E67" s="2"/>
      <c r="F67" s="2" t="s">
        <v>119</v>
      </c>
      <c r="G67" s="2"/>
      <c r="H67" s="26">
        <v>37.979999999999997</v>
      </c>
      <c r="I67" s="7"/>
      <c r="J67" s="24"/>
      <c r="K67" s="7"/>
      <c r="L67" s="24"/>
      <c r="M67" s="7"/>
      <c r="N67" s="25"/>
    </row>
    <row r="68" spans="1:14" x14ac:dyDescent="0.45">
      <c r="A68" s="2"/>
      <c r="B68" s="2"/>
      <c r="C68" s="2"/>
      <c r="D68" s="2"/>
      <c r="E68" s="2" t="s">
        <v>120</v>
      </c>
      <c r="F68" s="2"/>
      <c r="G68" s="2"/>
      <c r="H68" s="24">
        <f>ROUND(SUM(H66:H67),5)</f>
        <v>37.979999999999997</v>
      </c>
      <c r="I68" s="7"/>
      <c r="J68" s="24"/>
      <c r="K68" s="7"/>
      <c r="L68" s="24"/>
      <c r="M68" s="7"/>
      <c r="N68" s="25"/>
    </row>
    <row r="69" spans="1:14" ht="29" customHeight="1" x14ac:dyDescent="0.45">
      <c r="A69" s="2"/>
      <c r="B69" s="2"/>
      <c r="C69" s="2"/>
      <c r="D69" s="2"/>
      <c r="E69" s="2" t="s">
        <v>121</v>
      </c>
      <c r="F69" s="2"/>
      <c r="G69" s="2"/>
      <c r="H69" s="24"/>
      <c r="I69" s="7"/>
      <c r="J69" s="24"/>
      <c r="K69" s="7"/>
      <c r="L69" s="24"/>
      <c r="M69" s="7"/>
      <c r="N69" s="25"/>
    </row>
    <row r="70" spans="1:14" x14ac:dyDescent="0.45">
      <c r="A70" s="2"/>
      <c r="B70" s="2"/>
      <c r="C70" s="2"/>
      <c r="D70" s="2"/>
      <c r="E70" s="2"/>
      <c r="F70" s="2" t="s">
        <v>122</v>
      </c>
      <c r="G70" s="2"/>
      <c r="H70" s="24">
        <v>62.77</v>
      </c>
      <c r="I70" s="7"/>
      <c r="J70" s="24">
        <v>63.83</v>
      </c>
      <c r="K70" s="7"/>
      <c r="L70" s="24">
        <f t="shared" ref="L70:L75" si="0">ROUND((H70-J70),5)</f>
        <v>-1.06</v>
      </c>
      <c r="M70" s="7"/>
      <c r="N70" s="25">
        <f t="shared" ref="N70:N75" si="1">ROUND(IF(J70=0, IF(H70=0, 0, 1), H70/J70),5)</f>
        <v>0.98338999999999999</v>
      </c>
    </row>
    <row r="71" spans="1:14" ht="14.65" thickBot="1" x14ac:dyDescent="0.5">
      <c r="A71" s="2"/>
      <c r="B71" s="2"/>
      <c r="C71" s="2"/>
      <c r="D71" s="2"/>
      <c r="E71" s="2"/>
      <c r="F71" s="2" t="s">
        <v>124</v>
      </c>
      <c r="G71" s="2"/>
      <c r="H71" s="28">
        <v>678.5</v>
      </c>
      <c r="I71" s="7"/>
      <c r="J71" s="28">
        <v>690</v>
      </c>
      <c r="K71" s="7"/>
      <c r="L71" s="28">
        <f t="shared" si="0"/>
        <v>-11.5</v>
      </c>
      <c r="M71" s="7"/>
      <c r="N71" s="29">
        <f t="shared" si="1"/>
        <v>0.98333000000000004</v>
      </c>
    </row>
    <row r="72" spans="1:14" ht="14.65" thickBot="1" x14ac:dyDescent="0.5">
      <c r="A72" s="2"/>
      <c r="B72" s="2"/>
      <c r="C72" s="2"/>
      <c r="D72" s="2"/>
      <c r="E72" s="2" t="s">
        <v>125</v>
      </c>
      <c r="F72" s="2"/>
      <c r="G72" s="2"/>
      <c r="H72" s="32">
        <f>ROUND(SUM(H69:H71),5)</f>
        <v>741.27</v>
      </c>
      <c r="I72" s="7"/>
      <c r="J72" s="32">
        <f>ROUND(SUM(J69:J71),5)</f>
        <v>753.83</v>
      </c>
      <c r="K72" s="7"/>
      <c r="L72" s="32">
        <f t="shared" si="0"/>
        <v>-12.56</v>
      </c>
      <c r="M72" s="7"/>
      <c r="N72" s="33">
        <f t="shared" si="1"/>
        <v>0.98333999999999999</v>
      </c>
    </row>
    <row r="73" spans="1:14" ht="29" customHeight="1" thickBot="1" x14ac:dyDescent="0.5">
      <c r="A73" s="2"/>
      <c r="B73" s="2"/>
      <c r="C73" s="2"/>
      <c r="D73" s="2" t="s">
        <v>126</v>
      </c>
      <c r="E73" s="2"/>
      <c r="F73" s="2"/>
      <c r="G73" s="2"/>
      <c r="H73" s="32">
        <f>ROUND(SUM(H39:H40)+H46+H59+H65+H68+H72,5)</f>
        <v>12918.26</v>
      </c>
      <c r="I73" s="7"/>
      <c r="J73" s="32">
        <f>ROUND(SUM(J39:J40)+J46+J59+J65+J68+J72,5)</f>
        <v>11732</v>
      </c>
      <c r="K73" s="7"/>
      <c r="L73" s="32">
        <f t="shared" si="0"/>
        <v>1186.26</v>
      </c>
      <c r="M73" s="7"/>
      <c r="N73" s="33">
        <f t="shared" si="1"/>
        <v>1.10111</v>
      </c>
    </row>
    <row r="74" spans="1:14" ht="29" customHeight="1" thickBot="1" x14ac:dyDescent="0.5">
      <c r="A74" s="2"/>
      <c r="B74" s="2" t="s">
        <v>127</v>
      </c>
      <c r="C74" s="2"/>
      <c r="D74" s="2"/>
      <c r="E74" s="2"/>
      <c r="F74" s="2"/>
      <c r="G74" s="2"/>
      <c r="H74" s="32">
        <f>ROUND(H6+H38-H73,5)</f>
        <v>-4635.0600000000004</v>
      </c>
      <c r="I74" s="7"/>
      <c r="J74" s="32">
        <f>ROUND(J6+J38-J73,5)</f>
        <v>1440.81</v>
      </c>
      <c r="K74" s="7"/>
      <c r="L74" s="32">
        <f t="shared" si="0"/>
        <v>-6075.87</v>
      </c>
      <c r="M74" s="7"/>
      <c r="N74" s="33">
        <f t="shared" si="1"/>
        <v>-3.21698</v>
      </c>
    </row>
    <row r="75" spans="1:14" s="13" customFormat="1" ht="29" customHeight="1" thickBot="1" x14ac:dyDescent="0.35">
      <c r="A75" s="2" t="s">
        <v>136</v>
      </c>
      <c r="B75" s="2"/>
      <c r="C75" s="2"/>
      <c r="D75" s="2"/>
      <c r="E75" s="2"/>
      <c r="F75" s="2"/>
      <c r="G75" s="2"/>
      <c r="H75" s="34">
        <f>H74</f>
        <v>-4635.0600000000004</v>
      </c>
      <c r="I75" s="2"/>
      <c r="J75" s="34">
        <f>J74</f>
        <v>1440.81</v>
      </c>
      <c r="K75" s="2"/>
      <c r="L75" s="34">
        <f t="shared" si="0"/>
        <v>-6075.87</v>
      </c>
      <c r="M75" s="2"/>
      <c r="N75" s="35">
        <f t="shared" si="1"/>
        <v>-3.21698</v>
      </c>
    </row>
    <row r="76" spans="1:14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126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1265" r:id="rId4" name="FILTER"/>
      </mc:Fallback>
    </mc:AlternateContent>
    <mc:AlternateContent xmlns:mc="http://schemas.openxmlformats.org/markup-compatibility/2006">
      <mc:Choice Requires="x14">
        <control shapeId="1126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11266" r:id="rId6" name="HEADER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N154"/>
  <sheetViews>
    <sheetView workbookViewId="0">
      <pane xSplit="7" ySplit="5" topLeftCell="H144" activePane="bottomRight" state="frozenSplit"/>
      <selection pane="topRight" activeCell="H1" sqref="H1"/>
      <selection pane="bottomLeft" activeCell="A6" sqref="A6"/>
      <selection pane="bottomRight" activeCell="G138" sqref="G138"/>
    </sheetView>
  </sheetViews>
  <sheetFormatPr defaultRowHeight="14.25" x14ac:dyDescent="0.45"/>
  <cols>
    <col min="1" max="6" width="2.9296875" style="20" customWidth="1"/>
    <col min="7" max="7" width="27.53125" style="20" customWidth="1"/>
    <col min="8" max="8" width="11.46484375" style="21" bestFit="1" customWidth="1"/>
    <col min="9" max="9" width="2.19921875" style="21" customWidth="1"/>
    <col min="10" max="10" width="8.06640625" style="21" bestFit="1" customWidth="1"/>
    <col min="11" max="11" width="2.19921875" style="21" customWidth="1"/>
    <col min="12" max="12" width="10.73046875" style="21" bestFit="1" customWidth="1"/>
    <col min="13" max="13" width="2.19921875" style="21" customWidth="1"/>
    <col min="14" max="14" width="10.33203125" style="21" bestFit="1" customWidth="1"/>
  </cols>
  <sheetData>
    <row r="1" spans="1:14" ht="15.4" x14ac:dyDescent="0.45">
      <c r="A1" s="3" t="s">
        <v>1</v>
      </c>
      <c r="B1" s="2"/>
      <c r="C1" s="2"/>
      <c r="D1" s="2"/>
      <c r="E1" s="2"/>
      <c r="F1" s="2"/>
      <c r="G1" s="2"/>
      <c r="H1" s="1"/>
      <c r="I1" s="1"/>
      <c r="J1" s="1"/>
      <c r="K1" s="1"/>
      <c r="L1" s="1"/>
      <c r="M1" s="1"/>
      <c r="N1" s="14" t="s">
        <v>207</v>
      </c>
    </row>
    <row r="2" spans="1:14" ht="17.649999999999999" x14ac:dyDescent="0.5">
      <c r="A2" s="4" t="s">
        <v>208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5">
        <v>43740</v>
      </c>
    </row>
    <row r="3" spans="1:14" x14ac:dyDescent="0.45">
      <c r="A3" s="5" t="s">
        <v>4</v>
      </c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4" t="s">
        <v>3</v>
      </c>
    </row>
    <row r="4" spans="1:14" ht="14.65" thickBot="1" x14ac:dyDescent="0.5">
      <c r="A4" s="2"/>
      <c r="B4" s="2"/>
      <c r="C4" s="2"/>
      <c r="D4" s="2"/>
      <c r="E4" s="2"/>
      <c r="F4" s="2"/>
      <c r="G4" s="2"/>
      <c r="H4" s="23"/>
      <c r="I4" s="22"/>
      <c r="J4" s="23"/>
      <c r="K4" s="22"/>
      <c r="L4" s="23"/>
      <c r="M4" s="22"/>
      <c r="N4" s="23"/>
    </row>
    <row r="5" spans="1:14" s="19" customFormat="1" ht="15" thickTop="1" thickBot="1" x14ac:dyDescent="0.5">
      <c r="A5" s="16"/>
      <c r="B5" s="16"/>
      <c r="C5" s="16"/>
      <c r="D5" s="16"/>
      <c r="E5" s="16"/>
      <c r="F5" s="16"/>
      <c r="G5" s="16"/>
      <c r="H5" s="36" t="s">
        <v>209</v>
      </c>
      <c r="I5" s="18"/>
      <c r="J5" s="36" t="s">
        <v>210</v>
      </c>
      <c r="K5" s="18"/>
      <c r="L5" s="36" t="s">
        <v>211</v>
      </c>
      <c r="M5" s="18"/>
      <c r="N5" s="36" t="s">
        <v>212</v>
      </c>
    </row>
    <row r="6" spans="1:14" ht="14.65" thickTop="1" x14ac:dyDescent="0.45">
      <c r="A6" s="2"/>
      <c r="B6" s="2" t="s">
        <v>18</v>
      </c>
      <c r="C6" s="2"/>
      <c r="D6" s="2"/>
      <c r="E6" s="2"/>
      <c r="F6" s="2"/>
      <c r="G6" s="2"/>
      <c r="H6" s="24"/>
      <c r="I6" s="7"/>
      <c r="J6" s="24"/>
      <c r="K6" s="7"/>
      <c r="L6" s="24"/>
      <c r="M6" s="7"/>
      <c r="N6" s="25"/>
    </row>
    <row r="7" spans="1:14" x14ac:dyDescent="0.45">
      <c r="A7" s="2"/>
      <c r="B7" s="2"/>
      <c r="C7" s="2"/>
      <c r="D7" s="2" t="s">
        <v>19</v>
      </c>
      <c r="E7" s="2"/>
      <c r="F7" s="2"/>
      <c r="G7" s="2"/>
      <c r="H7" s="24"/>
      <c r="I7" s="7"/>
      <c r="J7" s="24"/>
      <c r="K7" s="7"/>
      <c r="L7" s="24"/>
      <c r="M7" s="7"/>
      <c r="N7" s="25"/>
    </row>
    <row r="8" spans="1:14" x14ac:dyDescent="0.45">
      <c r="A8" s="2"/>
      <c r="B8" s="2"/>
      <c r="C8" s="2"/>
      <c r="D8" s="2"/>
      <c r="E8" s="2" t="s">
        <v>20</v>
      </c>
      <c r="F8" s="2"/>
      <c r="G8" s="2"/>
      <c r="H8" s="24"/>
      <c r="I8" s="7"/>
      <c r="J8" s="24"/>
      <c r="K8" s="7"/>
      <c r="L8" s="24"/>
      <c r="M8" s="7"/>
      <c r="N8" s="25"/>
    </row>
    <row r="9" spans="1:14" ht="14.65" thickBot="1" x14ac:dyDescent="0.5">
      <c r="A9" s="2"/>
      <c r="B9" s="2"/>
      <c r="C9" s="2"/>
      <c r="D9" s="2"/>
      <c r="E9" s="2"/>
      <c r="F9" s="2" t="s">
        <v>21</v>
      </c>
      <c r="G9" s="2"/>
      <c r="H9" s="26">
        <v>76822.990000000005</v>
      </c>
      <c r="I9" s="7"/>
      <c r="J9" s="26">
        <v>76798</v>
      </c>
      <c r="K9" s="7"/>
      <c r="L9" s="26">
        <f>ROUND((H9-J9),5)</f>
        <v>24.99</v>
      </c>
      <c r="M9" s="7"/>
      <c r="N9" s="27">
        <f>ROUND(IF(J9=0, IF(H9=0, 0, 1), H9/J9),5)</f>
        <v>1.0003299999999999</v>
      </c>
    </row>
    <row r="10" spans="1:14" x14ac:dyDescent="0.45">
      <c r="A10" s="2"/>
      <c r="B10" s="2"/>
      <c r="C10" s="2"/>
      <c r="D10" s="2"/>
      <c r="E10" s="2" t="s">
        <v>22</v>
      </c>
      <c r="F10" s="2"/>
      <c r="G10" s="2"/>
      <c r="H10" s="24">
        <f>ROUND(SUM(H8:H9),5)</f>
        <v>76822.990000000005</v>
      </c>
      <c r="I10" s="7"/>
      <c r="J10" s="24">
        <f>ROUND(SUM(J8:J9),5)</f>
        <v>76798</v>
      </c>
      <c r="K10" s="7"/>
      <c r="L10" s="24">
        <f>ROUND((H10-J10),5)</f>
        <v>24.99</v>
      </c>
      <c r="M10" s="7"/>
      <c r="N10" s="25">
        <f>ROUND(IF(J10=0, IF(H10=0, 0, 1), H10/J10),5)</f>
        <v>1.0003299999999999</v>
      </c>
    </row>
    <row r="11" spans="1:14" ht="29" customHeight="1" x14ac:dyDescent="0.45">
      <c r="A11" s="2"/>
      <c r="B11" s="2"/>
      <c r="C11" s="2"/>
      <c r="D11" s="2"/>
      <c r="E11" s="2" t="s">
        <v>23</v>
      </c>
      <c r="F11" s="2"/>
      <c r="G11" s="2"/>
      <c r="H11" s="24">
        <v>119.44</v>
      </c>
      <c r="I11" s="7"/>
      <c r="J11" s="24">
        <v>54.6</v>
      </c>
      <c r="K11" s="7"/>
      <c r="L11" s="24">
        <f>ROUND((H11-J11),5)</f>
        <v>64.84</v>
      </c>
      <c r="M11" s="7"/>
      <c r="N11" s="25">
        <f>ROUND(IF(J11=0, IF(H11=0, 0, 1), H11/J11),5)</f>
        <v>2.1875499999999999</v>
      </c>
    </row>
    <row r="12" spans="1:14" x14ac:dyDescent="0.45">
      <c r="A12" s="2"/>
      <c r="B12" s="2"/>
      <c r="C12" s="2"/>
      <c r="D12" s="2"/>
      <c r="E12" s="2" t="s">
        <v>24</v>
      </c>
      <c r="F12" s="2"/>
      <c r="G12" s="2"/>
      <c r="H12" s="24">
        <v>25475</v>
      </c>
      <c r="I12" s="7"/>
      <c r="J12" s="24">
        <v>22198</v>
      </c>
      <c r="K12" s="7"/>
      <c r="L12" s="24">
        <f>ROUND((H12-J12),5)</f>
        <v>3277</v>
      </c>
      <c r="M12" s="7"/>
      <c r="N12" s="25">
        <f>ROUND(IF(J12=0, IF(H12=0, 0, 1), H12/J12),5)</f>
        <v>1.1476299999999999</v>
      </c>
    </row>
    <row r="13" spans="1:14" x14ac:dyDescent="0.45">
      <c r="A13" s="2"/>
      <c r="B13" s="2"/>
      <c r="C13" s="2"/>
      <c r="D13" s="2"/>
      <c r="E13" s="2" t="s">
        <v>25</v>
      </c>
      <c r="F13" s="2"/>
      <c r="G13" s="2"/>
      <c r="H13" s="24"/>
      <c r="I13" s="7"/>
      <c r="J13" s="24"/>
      <c r="K13" s="7"/>
      <c r="L13" s="24"/>
      <c r="M13" s="7"/>
      <c r="N13" s="25"/>
    </row>
    <row r="14" spans="1:14" x14ac:dyDescent="0.45">
      <c r="A14" s="2"/>
      <c r="B14" s="2"/>
      <c r="C14" s="2"/>
      <c r="D14" s="2"/>
      <c r="E14" s="2"/>
      <c r="F14" s="2" t="s">
        <v>26</v>
      </c>
      <c r="G14" s="2"/>
      <c r="H14" s="24">
        <v>9488.76</v>
      </c>
      <c r="I14" s="7"/>
      <c r="J14" s="24">
        <v>6387</v>
      </c>
      <c r="K14" s="7"/>
      <c r="L14" s="24">
        <f>ROUND((H14-J14),5)</f>
        <v>3101.76</v>
      </c>
      <c r="M14" s="7"/>
      <c r="N14" s="25">
        <f>ROUND(IF(J14=0, IF(H14=0, 0, 1), H14/J14),5)</f>
        <v>1.4856400000000001</v>
      </c>
    </row>
    <row r="15" spans="1:14" x14ac:dyDescent="0.45">
      <c r="A15" s="2"/>
      <c r="B15" s="2"/>
      <c r="C15" s="2"/>
      <c r="D15" s="2"/>
      <c r="E15" s="2"/>
      <c r="F15" s="2" t="s">
        <v>27</v>
      </c>
      <c r="G15" s="2"/>
      <c r="H15" s="24">
        <v>200</v>
      </c>
      <c r="I15" s="7"/>
      <c r="J15" s="24"/>
      <c r="K15" s="7"/>
      <c r="L15" s="24"/>
      <c r="M15" s="7"/>
      <c r="N15" s="25"/>
    </row>
    <row r="16" spans="1:14" x14ac:dyDescent="0.45">
      <c r="A16" s="2"/>
      <c r="B16" s="2"/>
      <c r="C16" s="2"/>
      <c r="D16" s="2"/>
      <c r="E16" s="2"/>
      <c r="F16" s="2" t="s">
        <v>28</v>
      </c>
      <c r="G16" s="2"/>
      <c r="H16" s="24">
        <v>0</v>
      </c>
      <c r="I16" s="7"/>
      <c r="J16" s="24"/>
      <c r="K16" s="7"/>
      <c r="L16" s="24"/>
      <c r="M16" s="7"/>
      <c r="N16" s="25"/>
    </row>
    <row r="17" spans="1:14" x14ac:dyDescent="0.45">
      <c r="A17" s="2"/>
      <c r="B17" s="2"/>
      <c r="C17" s="2"/>
      <c r="D17" s="2"/>
      <c r="E17" s="2"/>
      <c r="F17" s="2" t="s">
        <v>29</v>
      </c>
      <c r="G17" s="2"/>
      <c r="H17" s="24">
        <v>6035</v>
      </c>
      <c r="I17" s="7"/>
      <c r="J17" s="24">
        <v>6300</v>
      </c>
      <c r="K17" s="7"/>
      <c r="L17" s="24">
        <f>ROUND((H17-J17),5)</f>
        <v>-265</v>
      </c>
      <c r="M17" s="7"/>
      <c r="N17" s="25">
        <f>ROUND(IF(J17=0, IF(H17=0, 0, 1), H17/J17),5)</f>
        <v>0.95794000000000001</v>
      </c>
    </row>
    <row r="18" spans="1:14" x14ac:dyDescent="0.45">
      <c r="A18" s="2"/>
      <c r="B18" s="2"/>
      <c r="C18" s="2"/>
      <c r="D18" s="2"/>
      <c r="E18" s="2"/>
      <c r="F18" s="2" t="s">
        <v>30</v>
      </c>
      <c r="G18" s="2"/>
      <c r="H18" s="24">
        <v>3424.82</v>
      </c>
      <c r="I18" s="7"/>
      <c r="J18" s="24">
        <v>1832.5</v>
      </c>
      <c r="K18" s="7"/>
      <c r="L18" s="24">
        <f>ROUND((H18-J18),5)</f>
        <v>1592.32</v>
      </c>
      <c r="M18" s="7"/>
      <c r="N18" s="25">
        <f>ROUND(IF(J18=0, IF(H18=0, 0, 1), H18/J18),5)</f>
        <v>1.86893</v>
      </c>
    </row>
    <row r="19" spans="1:14" ht="14.65" thickBot="1" x14ac:dyDescent="0.5">
      <c r="A19" s="2"/>
      <c r="B19" s="2"/>
      <c r="C19" s="2"/>
      <c r="D19" s="2"/>
      <c r="E19" s="2"/>
      <c r="F19" s="2" t="s">
        <v>31</v>
      </c>
      <c r="G19" s="2"/>
      <c r="H19" s="26">
        <v>575</v>
      </c>
      <c r="I19" s="7"/>
      <c r="J19" s="26">
        <v>925</v>
      </c>
      <c r="K19" s="7"/>
      <c r="L19" s="26">
        <f>ROUND((H19-J19),5)</f>
        <v>-350</v>
      </c>
      <c r="M19" s="7"/>
      <c r="N19" s="27">
        <f>ROUND(IF(J19=0, IF(H19=0, 0, 1), H19/J19),5)</f>
        <v>0.62161999999999995</v>
      </c>
    </row>
    <row r="20" spans="1:14" x14ac:dyDescent="0.45">
      <c r="A20" s="2"/>
      <c r="B20" s="2"/>
      <c r="C20" s="2"/>
      <c r="D20" s="2"/>
      <c r="E20" s="2" t="s">
        <v>32</v>
      </c>
      <c r="F20" s="2"/>
      <c r="G20" s="2"/>
      <c r="H20" s="24">
        <f>ROUND(SUM(H13:H19),5)</f>
        <v>19723.580000000002</v>
      </c>
      <c r="I20" s="7"/>
      <c r="J20" s="24">
        <f>ROUND(SUM(J13:J19),5)</f>
        <v>15444.5</v>
      </c>
      <c r="K20" s="7"/>
      <c r="L20" s="24">
        <f>ROUND((H20-J20),5)</f>
        <v>4279.08</v>
      </c>
      <c r="M20" s="7"/>
      <c r="N20" s="25">
        <f>ROUND(IF(J20=0, IF(H20=0, 0, 1), H20/J20),5)</f>
        <v>1.2770600000000001</v>
      </c>
    </row>
    <row r="21" spans="1:14" ht="29" customHeight="1" x14ac:dyDescent="0.45">
      <c r="A21" s="2"/>
      <c r="B21" s="2"/>
      <c r="C21" s="2"/>
      <c r="D21" s="2"/>
      <c r="E21" s="2" t="s">
        <v>33</v>
      </c>
      <c r="F21" s="2"/>
      <c r="G21" s="2"/>
      <c r="H21" s="24"/>
      <c r="I21" s="7"/>
      <c r="J21" s="24"/>
      <c r="K21" s="7"/>
      <c r="L21" s="24"/>
      <c r="M21" s="7"/>
      <c r="N21" s="25"/>
    </row>
    <row r="22" spans="1:14" x14ac:dyDescent="0.45">
      <c r="A22" s="2"/>
      <c r="B22" s="2"/>
      <c r="C22" s="2"/>
      <c r="D22" s="2"/>
      <c r="E22" s="2"/>
      <c r="F22" s="2" t="s">
        <v>34</v>
      </c>
      <c r="G22" s="2"/>
      <c r="H22" s="24">
        <v>2175</v>
      </c>
      <c r="I22" s="7"/>
      <c r="J22" s="24"/>
      <c r="K22" s="7"/>
      <c r="L22" s="24"/>
      <c r="M22" s="7"/>
      <c r="N22" s="25"/>
    </row>
    <row r="23" spans="1:14" x14ac:dyDescent="0.45">
      <c r="A23" s="2"/>
      <c r="B23" s="2"/>
      <c r="C23" s="2"/>
      <c r="D23" s="2"/>
      <c r="E23" s="2"/>
      <c r="F23" s="2" t="s">
        <v>35</v>
      </c>
      <c r="G23" s="2"/>
      <c r="H23" s="24">
        <v>16.03</v>
      </c>
      <c r="I23" s="7"/>
      <c r="J23" s="24">
        <v>342</v>
      </c>
      <c r="K23" s="7"/>
      <c r="L23" s="24">
        <f>ROUND((H23-J23),5)</f>
        <v>-325.97000000000003</v>
      </c>
      <c r="M23" s="7"/>
      <c r="N23" s="25">
        <f>ROUND(IF(J23=0, IF(H23=0, 0, 1), H23/J23),5)</f>
        <v>4.6870000000000002E-2</v>
      </c>
    </row>
    <row r="24" spans="1:14" x14ac:dyDescent="0.45">
      <c r="A24" s="2"/>
      <c r="B24" s="2"/>
      <c r="C24" s="2"/>
      <c r="D24" s="2"/>
      <c r="E24" s="2"/>
      <c r="F24" s="2" t="s">
        <v>36</v>
      </c>
      <c r="G24" s="2"/>
      <c r="H24" s="24">
        <v>2517.27</v>
      </c>
      <c r="I24" s="7"/>
      <c r="J24" s="24">
        <v>2077.0100000000002</v>
      </c>
      <c r="K24" s="7"/>
      <c r="L24" s="24">
        <f>ROUND((H24-J24),5)</f>
        <v>440.26</v>
      </c>
      <c r="M24" s="7"/>
      <c r="N24" s="25">
        <f>ROUND(IF(J24=0, IF(H24=0, 0, 1), H24/J24),5)</f>
        <v>1.21197</v>
      </c>
    </row>
    <row r="25" spans="1:14" x14ac:dyDescent="0.45">
      <c r="A25" s="2"/>
      <c r="B25" s="2"/>
      <c r="C25" s="2"/>
      <c r="D25" s="2"/>
      <c r="E25" s="2"/>
      <c r="F25" s="2" t="s">
        <v>37</v>
      </c>
      <c r="G25" s="2"/>
      <c r="H25" s="24">
        <v>435.42</v>
      </c>
      <c r="I25" s="7"/>
      <c r="J25" s="24">
        <v>925.63</v>
      </c>
      <c r="K25" s="7"/>
      <c r="L25" s="24">
        <f>ROUND((H25-J25),5)</f>
        <v>-490.21</v>
      </c>
      <c r="M25" s="7"/>
      <c r="N25" s="25">
        <f>ROUND(IF(J25=0, IF(H25=0, 0, 1), H25/J25),5)</f>
        <v>0.47039999999999998</v>
      </c>
    </row>
    <row r="26" spans="1:14" ht="14.65" thickBot="1" x14ac:dyDescent="0.5">
      <c r="A26" s="2"/>
      <c r="B26" s="2"/>
      <c r="C26" s="2"/>
      <c r="D26" s="2"/>
      <c r="E26" s="2"/>
      <c r="F26" s="2" t="s">
        <v>213</v>
      </c>
      <c r="G26" s="2"/>
      <c r="H26" s="26">
        <v>0</v>
      </c>
      <c r="I26" s="7"/>
      <c r="J26" s="26">
        <v>4000</v>
      </c>
      <c r="K26" s="7"/>
      <c r="L26" s="26">
        <f>ROUND((H26-J26),5)</f>
        <v>-4000</v>
      </c>
      <c r="M26" s="7"/>
      <c r="N26" s="27">
        <f>ROUND(IF(J26=0, IF(H26=0, 0, 1), H26/J26),5)</f>
        <v>0</v>
      </c>
    </row>
    <row r="27" spans="1:14" x14ac:dyDescent="0.45">
      <c r="A27" s="2"/>
      <c r="B27" s="2"/>
      <c r="C27" s="2"/>
      <c r="D27" s="2"/>
      <c r="E27" s="2" t="s">
        <v>38</v>
      </c>
      <c r="F27" s="2"/>
      <c r="G27" s="2"/>
      <c r="H27" s="24">
        <f>ROUND(SUM(H21:H26),5)</f>
        <v>5143.72</v>
      </c>
      <c r="I27" s="7"/>
      <c r="J27" s="24">
        <f>ROUND(SUM(J21:J26),5)</f>
        <v>7344.64</v>
      </c>
      <c r="K27" s="7"/>
      <c r="L27" s="24">
        <f>ROUND((H27-J27),5)</f>
        <v>-2200.92</v>
      </c>
      <c r="M27" s="7"/>
      <c r="N27" s="25">
        <f>ROUND(IF(J27=0, IF(H27=0, 0, 1), H27/J27),5)</f>
        <v>0.70033999999999996</v>
      </c>
    </row>
    <row r="28" spans="1:14" ht="29" customHeight="1" x14ac:dyDescent="0.45">
      <c r="A28" s="2"/>
      <c r="B28" s="2"/>
      <c r="C28" s="2"/>
      <c r="D28" s="2"/>
      <c r="E28" s="2" t="s">
        <v>39</v>
      </c>
      <c r="F28" s="2"/>
      <c r="G28" s="2"/>
      <c r="H28" s="24"/>
      <c r="I28" s="7"/>
      <c r="J28" s="24"/>
      <c r="K28" s="7"/>
      <c r="L28" s="24"/>
      <c r="M28" s="7"/>
      <c r="N28" s="25"/>
    </row>
    <row r="29" spans="1:14" x14ac:dyDescent="0.45">
      <c r="A29" s="2"/>
      <c r="B29" s="2"/>
      <c r="C29" s="2"/>
      <c r="D29" s="2"/>
      <c r="E29" s="2"/>
      <c r="F29" s="2" t="s">
        <v>214</v>
      </c>
      <c r="G29" s="2"/>
      <c r="H29" s="24">
        <v>0</v>
      </c>
      <c r="I29" s="7"/>
      <c r="J29" s="24">
        <v>166.79</v>
      </c>
      <c r="K29" s="7"/>
      <c r="L29" s="24">
        <f t="shared" ref="L29:L37" si="0">ROUND((H29-J29),5)</f>
        <v>-166.79</v>
      </c>
      <c r="M29" s="7"/>
      <c r="N29" s="25">
        <f t="shared" ref="N29:N37" si="1">ROUND(IF(J29=0, IF(H29=0, 0, 1), H29/J29),5)</f>
        <v>0</v>
      </c>
    </row>
    <row r="30" spans="1:14" x14ac:dyDescent="0.45">
      <c r="A30" s="2"/>
      <c r="B30" s="2"/>
      <c r="C30" s="2"/>
      <c r="D30" s="2"/>
      <c r="E30" s="2"/>
      <c r="F30" s="2" t="s">
        <v>40</v>
      </c>
      <c r="G30" s="2"/>
      <c r="H30" s="24">
        <v>496</v>
      </c>
      <c r="I30" s="7"/>
      <c r="J30" s="24">
        <v>585</v>
      </c>
      <c r="K30" s="7"/>
      <c r="L30" s="24">
        <f t="shared" si="0"/>
        <v>-89</v>
      </c>
      <c r="M30" s="7"/>
      <c r="N30" s="25">
        <f t="shared" si="1"/>
        <v>0.84785999999999995</v>
      </c>
    </row>
    <row r="31" spans="1:14" x14ac:dyDescent="0.45">
      <c r="A31" s="2"/>
      <c r="B31" s="2"/>
      <c r="C31" s="2"/>
      <c r="D31" s="2"/>
      <c r="E31" s="2"/>
      <c r="F31" s="2" t="s">
        <v>215</v>
      </c>
      <c r="G31" s="2"/>
      <c r="H31" s="24">
        <v>0</v>
      </c>
      <c r="I31" s="7"/>
      <c r="J31" s="24">
        <v>358</v>
      </c>
      <c r="K31" s="7"/>
      <c r="L31" s="24">
        <f t="shared" si="0"/>
        <v>-358</v>
      </c>
      <c r="M31" s="7"/>
      <c r="N31" s="25">
        <f t="shared" si="1"/>
        <v>0</v>
      </c>
    </row>
    <row r="32" spans="1:14" x14ac:dyDescent="0.45">
      <c r="A32" s="2"/>
      <c r="B32" s="2"/>
      <c r="C32" s="2"/>
      <c r="D32" s="2"/>
      <c r="E32" s="2"/>
      <c r="F32" s="2" t="s">
        <v>41</v>
      </c>
      <c r="G32" s="2"/>
      <c r="H32" s="24">
        <v>40</v>
      </c>
      <c r="I32" s="7"/>
      <c r="J32" s="24">
        <v>967</v>
      </c>
      <c r="K32" s="7"/>
      <c r="L32" s="24">
        <f t="shared" si="0"/>
        <v>-927</v>
      </c>
      <c r="M32" s="7"/>
      <c r="N32" s="25">
        <f t="shared" si="1"/>
        <v>4.1369999999999997E-2</v>
      </c>
    </row>
    <row r="33" spans="1:14" x14ac:dyDescent="0.45">
      <c r="A33" s="2"/>
      <c r="B33" s="2"/>
      <c r="C33" s="2"/>
      <c r="D33" s="2"/>
      <c r="E33" s="2"/>
      <c r="F33" s="2" t="s">
        <v>42</v>
      </c>
      <c r="G33" s="2"/>
      <c r="H33" s="24">
        <v>678.1</v>
      </c>
      <c r="I33" s="7"/>
      <c r="J33" s="24">
        <v>700</v>
      </c>
      <c r="K33" s="7"/>
      <c r="L33" s="24">
        <f t="shared" si="0"/>
        <v>-21.9</v>
      </c>
      <c r="M33" s="7"/>
      <c r="N33" s="25">
        <f t="shared" si="1"/>
        <v>0.96870999999999996</v>
      </c>
    </row>
    <row r="34" spans="1:14" x14ac:dyDescent="0.45">
      <c r="A34" s="2"/>
      <c r="B34" s="2"/>
      <c r="C34" s="2"/>
      <c r="D34" s="2"/>
      <c r="E34" s="2"/>
      <c r="F34" s="2" t="s">
        <v>43</v>
      </c>
      <c r="G34" s="2"/>
      <c r="H34" s="24">
        <v>84</v>
      </c>
      <c r="I34" s="7"/>
      <c r="J34" s="24">
        <v>10</v>
      </c>
      <c r="K34" s="7"/>
      <c r="L34" s="24">
        <f t="shared" si="0"/>
        <v>74</v>
      </c>
      <c r="M34" s="7"/>
      <c r="N34" s="25">
        <f t="shared" si="1"/>
        <v>8.4</v>
      </c>
    </row>
    <row r="35" spans="1:14" x14ac:dyDescent="0.45">
      <c r="A35" s="2"/>
      <c r="B35" s="2"/>
      <c r="C35" s="2"/>
      <c r="D35" s="2"/>
      <c r="E35" s="2"/>
      <c r="F35" s="2" t="s">
        <v>44</v>
      </c>
      <c r="G35" s="2"/>
      <c r="H35" s="24">
        <v>971</v>
      </c>
      <c r="I35" s="7"/>
      <c r="J35" s="24">
        <v>691</v>
      </c>
      <c r="K35" s="7"/>
      <c r="L35" s="24">
        <f t="shared" si="0"/>
        <v>280</v>
      </c>
      <c r="M35" s="7"/>
      <c r="N35" s="25">
        <f t="shared" si="1"/>
        <v>1.4052100000000001</v>
      </c>
    </row>
    <row r="36" spans="1:14" ht="14.65" thickBot="1" x14ac:dyDescent="0.5">
      <c r="A36" s="2"/>
      <c r="B36" s="2"/>
      <c r="C36" s="2"/>
      <c r="D36" s="2"/>
      <c r="E36" s="2"/>
      <c r="F36" s="2" t="s">
        <v>45</v>
      </c>
      <c r="G36" s="2"/>
      <c r="H36" s="26">
        <v>3654.5</v>
      </c>
      <c r="I36" s="7"/>
      <c r="J36" s="26">
        <v>13036</v>
      </c>
      <c r="K36" s="7"/>
      <c r="L36" s="26">
        <f t="shared" si="0"/>
        <v>-9381.5</v>
      </c>
      <c r="M36" s="7"/>
      <c r="N36" s="27">
        <f t="shared" si="1"/>
        <v>0.28033999999999998</v>
      </c>
    </row>
    <row r="37" spans="1:14" x14ac:dyDescent="0.45">
      <c r="A37" s="2"/>
      <c r="B37" s="2"/>
      <c r="C37" s="2"/>
      <c r="D37" s="2"/>
      <c r="E37" s="2" t="s">
        <v>46</v>
      </c>
      <c r="F37" s="2"/>
      <c r="G37" s="2"/>
      <c r="H37" s="24">
        <f>ROUND(SUM(H28:H36),5)</f>
        <v>5923.6</v>
      </c>
      <c r="I37" s="7"/>
      <c r="J37" s="24">
        <f>ROUND(SUM(J28:J36),5)</f>
        <v>16513.79</v>
      </c>
      <c r="K37" s="7"/>
      <c r="L37" s="24">
        <f t="shared" si="0"/>
        <v>-10590.19</v>
      </c>
      <c r="M37" s="7"/>
      <c r="N37" s="25">
        <f t="shared" si="1"/>
        <v>0.35870999999999997</v>
      </c>
    </row>
    <row r="38" spans="1:14" ht="29" customHeight="1" x14ac:dyDescent="0.45">
      <c r="A38" s="2"/>
      <c r="B38" s="2"/>
      <c r="C38" s="2"/>
      <c r="D38" s="2"/>
      <c r="E38" s="2" t="s">
        <v>47</v>
      </c>
      <c r="F38" s="2"/>
      <c r="G38" s="2"/>
      <c r="H38" s="24"/>
      <c r="I38" s="7"/>
      <c r="J38" s="24"/>
      <c r="K38" s="7"/>
      <c r="L38" s="24"/>
      <c r="M38" s="7"/>
      <c r="N38" s="25"/>
    </row>
    <row r="39" spans="1:14" x14ac:dyDescent="0.45">
      <c r="A39" s="2"/>
      <c r="B39" s="2"/>
      <c r="C39" s="2"/>
      <c r="D39" s="2"/>
      <c r="E39" s="2"/>
      <c r="F39" s="2" t="s">
        <v>48</v>
      </c>
      <c r="G39" s="2"/>
      <c r="H39" s="24">
        <v>4462.54</v>
      </c>
      <c r="I39" s="7"/>
      <c r="J39" s="24">
        <v>9875</v>
      </c>
      <c r="K39" s="7"/>
      <c r="L39" s="24">
        <f>ROUND((H39-J39),5)</f>
        <v>-5412.46</v>
      </c>
      <c r="M39" s="7"/>
      <c r="N39" s="25">
        <f>ROUND(IF(J39=0, IF(H39=0, 0, 1), H39/J39),5)</f>
        <v>0.45190000000000002</v>
      </c>
    </row>
    <row r="40" spans="1:14" x14ac:dyDescent="0.45">
      <c r="A40" s="2"/>
      <c r="B40" s="2"/>
      <c r="C40" s="2"/>
      <c r="D40" s="2"/>
      <c r="E40" s="2"/>
      <c r="F40" s="2" t="s">
        <v>49</v>
      </c>
      <c r="G40" s="2"/>
      <c r="H40" s="24">
        <v>1095</v>
      </c>
      <c r="I40" s="7"/>
      <c r="J40" s="24">
        <v>690</v>
      </c>
      <c r="K40" s="7"/>
      <c r="L40" s="24">
        <f>ROUND((H40-J40),5)</f>
        <v>405</v>
      </c>
      <c r="M40" s="7"/>
      <c r="N40" s="25">
        <f>ROUND(IF(J40=0, IF(H40=0, 0, 1), H40/J40),5)</f>
        <v>1.5869599999999999</v>
      </c>
    </row>
    <row r="41" spans="1:14" x14ac:dyDescent="0.45">
      <c r="A41" s="2"/>
      <c r="B41" s="2"/>
      <c r="C41" s="2"/>
      <c r="D41" s="2"/>
      <c r="E41" s="2"/>
      <c r="F41" s="2" t="s">
        <v>50</v>
      </c>
      <c r="G41" s="2"/>
      <c r="H41" s="24">
        <v>1310</v>
      </c>
      <c r="I41" s="7"/>
      <c r="J41" s="24">
        <v>660</v>
      </c>
      <c r="K41" s="7"/>
      <c r="L41" s="24">
        <f>ROUND((H41-J41),5)</f>
        <v>650</v>
      </c>
      <c r="M41" s="7"/>
      <c r="N41" s="25">
        <f>ROUND(IF(J41=0, IF(H41=0, 0, 1), H41/J41),5)</f>
        <v>1.98485</v>
      </c>
    </row>
    <row r="42" spans="1:14" x14ac:dyDescent="0.45">
      <c r="A42" s="2"/>
      <c r="B42" s="2"/>
      <c r="C42" s="2"/>
      <c r="D42" s="2"/>
      <c r="E42" s="2"/>
      <c r="F42" s="2" t="s">
        <v>51</v>
      </c>
      <c r="G42" s="2"/>
      <c r="H42" s="24">
        <v>8098</v>
      </c>
      <c r="I42" s="7"/>
      <c r="J42" s="24">
        <v>5000</v>
      </c>
      <c r="K42" s="7"/>
      <c r="L42" s="24">
        <f>ROUND((H42-J42),5)</f>
        <v>3098</v>
      </c>
      <c r="M42" s="7"/>
      <c r="N42" s="25">
        <f>ROUND(IF(J42=0, IF(H42=0, 0, 1), H42/J42),5)</f>
        <v>1.6195999999999999</v>
      </c>
    </row>
    <row r="43" spans="1:14" x14ac:dyDescent="0.45">
      <c r="A43" s="2"/>
      <c r="B43" s="2"/>
      <c r="C43" s="2"/>
      <c r="D43" s="2"/>
      <c r="E43" s="2"/>
      <c r="F43" s="2" t="s">
        <v>52</v>
      </c>
      <c r="G43" s="2"/>
      <c r="H43" s="24">
        <v>570</v>
      </c>
      <c r="I43" s="7"/>
      <c r="J43" s="24"/>
      <c r="K43" s="7"/>
      <c r="L43" s="24"/>
      <c r="M43" s="7"/>
      <c r="N43" s="25"/>
    </row>
    <row r="44" spans="1:14" x14ac:dyDescent="0.45">
      <c r="A44" s="2"/>
      <c r="B44" s="2"/>
      <c r="C44" s="2"/>
      <c r="D44" s="2"/>
      <c r="E44" s="2"/>
      <c r="F44" s="2" t="s">
        <v>53</v>
      </c>
      <c r="G44" s="2"/>
      <c r="H44" s="24">
        <v>7080</v>
      </c>
      <c r="I44" s="7"/>
      <c r="J44" s="24">
        <v>5000</v>
      </c>
      <c r="K44" s="7"/>
      <c r="L44" s="24">
        <f t="shared" ref="L44:L50" si="2">ROUND((H44-J44),5)</f>
        <v>2080</v>
      </c>
      <c r="M44" s="7"/>
      <c r="N44" s="25">
        <f t="shared" ref="N44:N50" si="3">ROUND(IF(J44=0, IF(H44=0, 0, 1), H44/J44),5)</f>
        <v>1.4159999999999999</v>
      </c>
    </row>
    <row r="45" spans="1:14" x14ac:dyDescent="0.45">
      <c r="A45" s="2"/>
      <c r="B45" s="2"/>
      <c r="C45" s="2"/>
      <c r="D45" s="2"/>
      <c r="E45" s="2"/>
      <c r="F45" s="2" t="s">
        <v>54</v>
      </c>
      <c r="G45" s="2"/>
      <c r="H45" s="24">
        <v>850</v>
      </c>
      <c r="I45" s="7"/>
      <c r="J45" s="24">
        <v>1000</v>
      </c>
      <c r="K45" s="7"/>
      <c r="L45" s="24">
        <f t="shared" si="2"/>
        <v>-150</v>
      </c>
      <c r="M45" s="7"/>
      <c r="N45" s="25">
        <f t="shared" si="3"/>
        <v>0.85</v>
      </c>
    </row>
    <row r="46" spans="1:14" x14ac:dyDescent="0.45">
      <c r="A46" s="2"/>
      <c r="B46" s="2"/>
      <c r="C46" s="2"/>
      <c r="D46" s="2"/>
      <c r="E46" s="2"/>
      <c r="F46" s="2" t="s">
        <v>55</v>
      </c>
      <c r="G46" s="2"/>
      <c r="H46" s="24">
        <v>965</v>
      </c>
      <c r="I46" s="7"/>
      <c r="J46" s="24">
        <v>660</v>
      </c>
      <c r="K46" s="7"/>
      <c r="L46" s="24">
        <f t="shared" si="2"/>
        <v>305</v>
      </c>
      <c r="M46" s="7"/>
      <c r="N46" s="25">
        <f t="shared" si="3"/>
        <v>1.4621200000000001</v>
      </c>
    </row>
    <row r="47" spans="1:14" x14ac:dyDescent="0.45">
      <c r="A47" s="2"/>
      <c r="B47" s="2"/>
      <c r="C47" s="2"/>
      <c r="D47" s="2"/>
      <c r="E47" s="2"/>
      <c r="F47" s="2" t="s">
        <v>56</v>
      </c>
      <c r="G47" s="2"/>
      <c r="H47" s="24">
        <v>3680</v>
      </c>
      <c r="I47" s="7"/>
      <c r="J47" s="24">
        <v>5000</v>
      </c>
      <c r="K47" s="7"/>
      <c r="L47" s="24">
        <f t="shared" si="2"/>
        <v>-1320</v>
      </c>
      <c r="M47" s="7"/>
      <c r="N47" s="25">
        <f t="shared" si="3"/>
        <v>0.73599999999999999</v>
      </c>
    </row>
    <row r="48" spans="1:14" x14ac:dyDescent="0.45">
      <c r="A48" s="2"/>
      <c r="B48" s="2"/>
      <c r="C48" s="2"/>
      <c r="D48" s="2"/>
      <c r="E48" s="2"/>
      <c r="F48" s="2" t="s">
        <v>57</v>
      </c>
      <c r="G48" s="2"/>
      <c r="H48" s="24">
        <v>1860</v>
      </c>
      <c r="I48" s="7"/>
      <c r="J48" s="24">
        <v>1151</v>
      </c>
      <c r="K48" s="7"/>
      <c r="L48" s="24">
        <f t="shared" si="2"/>
        <v>709</v>
      </c>
      <c r="M48" s="7"/>
      <c r="N48" s="25">
        <f t="shared" si="3"/>
        <v>1.61599</v>
      </c>
    </row>
    <row r="49" spans="1:14" x14ac:dyDescent="0.45">
      <c r="A49" s="2"/>
      <c r="B49" s="2"/>
      <c r="C49" s="2"/>
      <c r="D49" s="2"/>
      <c r="E49" s="2"/>
      <c r="F49" s="2" t="s">
        <v>58</v>
      </c>
      <c r="G49" s="2"/>
      <c r="H49" s="24">
        <v>1015</v>
      </c>
      <c r="I49" s="7"/>
      <c r="J49" s="24">
        <v>900</v>
      </c>
      <c r="K49" s="7"/>
      <c r="L49" s="24">
        <f t="shared" si="2"/>
        <v>115</v>
      </c>
      <c r="M49" s="7"/>
      <c r="N49" s="25">
        <f t="shared" si="3"/>
        <v>1.12778</v>
      </c>
    </row>
    <row r="50" spans="1:14" x14ac:dyDescent="0.45">
      <c r="A50" s="2"/>
      <c r="B50" s="2"/>
      <c r="C50" s="2"/>
      <c r="D50" s="2"/>
      <c r="E50" s="2"/>
      <c r="F50" s="2" t="s">
        <v>59</v>
      </c>
      <c r="G50" s="2"/>
      <c r="H50" s="24">
        <v>300</v>
      </c>
      <c r="I50" s="7"/>
      <c r="J50" s="24">
        <v>400</v>
      </c>
      <c r="K50" s="7"/>
      <c r="L50" s="24">
        <f t="shared" si="2"/>
        <v>-100</v>
      </c>
      <c r="M50" s="7"/>
      <c r="N50" s="25">
        <f t="shared" si="3"/>
        <v>0.75</v>
      </c>
    </row>
    <row r="51" spans="1:14" x14ac:dyDescent="0.45">
      <c r="A51" s="2"/>
      <c r="B51" s="2"/>
      <c r="C51" s="2"/>
      <c r="D51" s="2"/>
      <c r="E51" s="2"/>
      <c r="F51" s="2" t="s">
        <v>216</v>
      </c>
      <c r="G51" s="2"/>
      <c r="H51" s="24"/>
      <c r="I51" s="7"/>
      <c r="J51" s="24"/>
      <c r="K51" s="7"/>
      <c r="L51" s="24"/>
      <c r="M51" s="7"/>
      <c r="N51" s="25"/>
    </row>
    <row r="52" spans="1:14" x14ac:dyDescent="0.45">
      <c r="A52" s="2"/>
      <c r="B52" s="2"/>
      <c r="C52" s="2"/>
      <c r="D52" s="2"/>
      <c r="E52" s="2"/>
      <c r="F52" s="2"/>
      <c r="G52" s="2" t="s">
        <v>217</v>
      </c>
      <c r="H52" s="24">
        <v>0</v>
      </c>
      <c r="I52" s="7"/>
      <c r="J52" s="24">
        <v>400</v>
      </c>
      <c r="K52" s="7"/>
      <c r="L52" s="24">
        <f t="shared" ref="L52:L57" si="4">ROUND((H52-J52),5)</f>
        <v>-400</v>
      </c>
      <c r="M52" s="7"/>
      <c r="N52" s="25">
        <f t="shared" ref="N52:N57" si="5">ROUND(IF(J52=0, IF(H52=0, 0, 1), H52/J52),5)</f>
        <v>0</v>
      </c>
    </row>
    <row r="53" spans="1:14" ht="14.65" thickBot="1" x14ac:dyDescent="0.5">
      <c r="A53" s="2"/>
      <c r="B53" s="2"/>
      <c r="C53" s="2"/>
      <c r="D53" s="2"/>
      <c r="E53" s="2"/>
      <c r="F53" s="2"/>
      <c r="G53" s="2" t="s">
        <v>218</v>
      </c>
      <c r="H53" s="28">
        <v>0</v>
      </c>
      <c r="I53" s="7"/>
      <c r="J53" s="28">
        <v>600</v>
      </c>
      <c r="K53" s="7"/>
      <c r="L53" s="28">
        <f t="shared" si="4"/>
        <v>-600</v>
      </c>
      <c r="M53" s="7"/>
      <c r="N53" s="29">
        <f t="shared" si="5"/>
        <v>0</v>
      </c>
    </row>
    <row r="54" spans="1:14" ht="14.65" thickBot="1" x14ac:dyDescent="0.5">
      <c r="A54" s="2"/>
      <c r="B54" s="2"/>
      <c r="C54" s="2"/>
      <c r="D54" s="2"/>
      <c r="E54" s="2"/>
      <c r="F54" s="2" t="s">
        <v>219</v>
      </c>
      <c r="G54" s="2"/>
      <c r="H54" s="30">
        <f>ROUND(SUM(H51:H53),5)</f>
        <v>0</v>
      </c>
      <c r="I54" s="7"/>
      <c r="J54" s="30">
        <f>ROUND(SUM(J51:J53),5)</f>
        <v>1000</v>
      </c>
      <c r="K54" s="7"/>
      <c r="L54" s="30">
        <f t="shared" si="4"/>
        <v>-1000</v>
      </c>
      <c r="M54" s="7"/>
      <c r="N54" s="31">
        <f t="shared" si="5"/>
        <v>0</v>
      </c>
    </row>
    <row r="55" spans="1:14" ht="29" customHeight="1" x14ac:dyDescent="0.45">
      <c r="A55" s="2"/>
      <c r="B55" s="2"/>
      <c r="C55" s="2"/>
      <c r="D55" s="2"/>
      <c r="E55" s="2" t="s">
        <v>60</v>
      </c>
      <c r="F55" s="2"/>
      <c r="G55" s="2"/>
      <c r="H55" s="24">
        <f>ROUND(SUM(H38:H50)+H54,5)</f>
        <v>31285.54</v>
      </c>
      <c r="I55" s="7"/>
      <c r="J55" s="24">
        <f>ROUND(SUM(J38:J50)+J54,5)</f>
        <v>31336</v>
      </c>
      <c r="K55" s="7"/>
      <c r="L55" s="24">
        <f t="shared" si="4"/>
        <v>-50.46</v>
      </c>
      <c r="M55" s="7"/>
      <c r="N55" s="25">
        <f t="shared" si="5"/>
        <v>0.99839</v>
      </c>
    </row>
    <row r="56" spans="1:14" ht="29" customHeight="1" thickBot="1" x14ac:dyDescent="0.5">
      <c r="A56" s="2"/>
      <c r="B56" s="2"/>
      <c r="C56" s="2"/>
      <c r="D56" s="2"/>
      <c r="E56" s="2" t="s">
        <v>61</v>
      </c>
      <c r="F56" s="2"/>
      <c r="G56" s="2"/>
      <c r="H56" s="26">
        <v>150.21</v>
      </c>
      <c r="I56" s="7"/>
      <c r="J56" s="26">
        <v>195.72</v>
      </c>
      <c r="K56" s="7"/>
      <c r="L56" s="26">
        <f t="shared" si="4"/>
        <v>-45.51</v>
      </c>
      <c r="M56" s="7"/>
      <c r="N56" s="27">
        <f t="shared" si="5"/>
        <v>0.76746999999999999</v>
      </c>
    </row>
    <row r="57" spans="1:14" x14ac:dyDescent="0.45">
      <c r="A57" s="2"/>
      <c r="B57" s="2"/>
      <c r="C57" s="2"/>
      <c r="D57" s="2" t="s">
        <v>62</v>
      </c>
      <c r="E57" s="2"/>
      <c r="F57" s="2"/>
      <c r="G57" s="2"/>
      <c r="H57" s="24">
        <f>ROUND(H7+SUM(H10:H12)+H20+H27+H37+SUM(H55:H56),5)</f>
        <v>164644.07999999999</v>
      </c>
      <c r="I57" s="7"/>
      <c r="J57" s="24">
        <f>ROUND(J7+SUM(J10:J12)+J20+J27+J37+SUM(J55:J56),5)</f>
        <v>169885.25</v>
      </c>
      <c r="K57" s="7"/>
      <c r="L57" s="24">
        <f t="shared" si="4"/>
        <v>-5241.17</v>
      </c>
      <c r="M57" s="7"/>
      <c r="N57" s="25">
        <f t="shared" si="5"/>
        <v>0.96914999999999996</v>
      </c>
    </row>
    <row r="58" spans="1:14" ht="29" customHeight="1" x14ac:dyDescent="0.45">
      <c r="A58" s="2"/>
      <c r="B58" s="2"/>
      <c r="C58" s="2"/>
      <c r="D58" s="2" t="s">
        <v>63</v>
      </c>
      <c r="E58" s="2"/>
      <c r="F58" s="2"/>
      <c r="G58" s="2"/>
      <c r="H58" s="24"/>
      <c r="I58" s="7"/>
      <c r="J58" s="24"/>
      <c r="K58" s="7"/>
      <c r="L58" s="24"/>
      <c r="M58" s="7"/>
      <c r="N58" s="25"/>
    </row>
    <row r="59" spans="1:14" x14ac:dyDescent="0.45">
      <c r="A59" s="2"/>
      <c r="B59" s="2"/>
      <c r="C59" s="2"/>
      <c r="D59" s="2"/>
      <c r="E59" s="2" t="s">
        <v>64</v>
      </c>
      <c r="F59" s="2"/>
      <c r="G59" s="2"/>
      <c r="H59" s="24"/>
      <c r="I59" s="7"/>
      <c r="J59" s="24"/>
      <c r="K59" s="7"/>
      <c r="L59" s="24"/>
      <c r="M59" s="7"/>
      <c r="N59" s="25"/>
    </row>
    <row r="60" spans="1:14" x14ac:dyDescent="0.45">
      <c r="A60" s="2"/>
      <c r="B60" s="2"/>
      <c r="C60" s="2"/>
      <c r="D60" s="2"/>
      <c r="E60" s="2"/>
      <c r="F60" s="2" t="s">
        <v>65</v>
      </c>
      <c r="G60" s="2"/>
      <c r="H60" s="24">
        <v>396.2</v>
      </c>
      <c r="I60" s="7"/>
      <c r="J60" s="24">
        <v>182</v>
      </c>
      <c r="K60" s="7"/>
      <c r="L60" s="24">
        <f t="shared" ref="L60:L71" si="6">ROUND((H60-J60),5)</f>
        <v>214.2</v>
      </c>
      <c r="M60" s="7"/>
      <c r="N60" s="25">
        <f t="shared" ref="N60:N71" si="7">ROUND(IF(J60=0, IF(H60=0, 0, 1), H60/J60),5)</f>
        <v>2.17692</v>
      </c>
    </row>
    <row r="61" spans="1:14" x14ac:dyDescent="0.45">
      <c r="A61" s="2"/>
      <c r="B61" s="2"/>
      <c r="C61" s="2"/>
      <c r="D61" s="2"/>
      <c r="E61" s="2"/>
      <c r="F61" s="2" t="s">
        <v>66</v>
      </c>
      <c r="G61" s="2"/>
      <c r="H61" s="24">
        <v>1425</v>
      </c>
      <c r="I61" s="7"/>
      <c r="J61" s="24">
        <v>780</v>
      </c>
      <c r="K61" s="7"/>
      <c r="L61" s="24">
        <f t="shared" si="6"/>
        <v>645</v>
      </c>
      <c r="M61" s="7"/>
      <c r="N61" s="25">
        <f t="shared" si="7"/>
        <v>1.8269200000000001</v>
      </c>
    </row>
    <row r="62" spans="1:14" x14ac:dyDescent="0.45">
      <c r="A62" s="2"/>
      <c r="B62" s="2"/>
      <c r="C62" s="2"/>
      <c r="D62" s="2"/>
      <c r="E62" s="2"/>
      <c r="F62" s="2" t="s">
        <v>67</v>
      </c>
      <c r="G62" s="2"/>
      <c r="H62" s="24">
        <v>180</v>
      </c>
      <c r="I62" s="7"/>
      <c r="J62" s="24">
        <v>10.5</v>
      </c>
      <c r="K62" s="7"/>
      <c r="L62" s="24">
        <f t="shared" si="6"/>
        <v>169.5</v>
      </c>
      <c r="M62" s="7"/>
      <c r="N62" s="25">
        <f t="shared" si="7"/>
        <v>17.142859999999999</v>
      </c>
    </row>
    <row r="63" spans="1:14" x14ac:dyDescent="0.45">
      <c r="A63" s="2"/>
      <c r="B63" s="2"/>
      <c r="C63" s="2"/>
      <c r="D63" s="2"/>
      <c r="E63" s="2"/>
      <c r="F63" s="2" t="s">
        <v>220</v>
      </c>
      <c r="G63" s="2"/>
      <c r="H63" s="24">
        <v>0</v>
      </c>
      <c r="I63" s="7"/>
      <c r="J63" s="24">
        <v>225</v>
      </c>
      <c r="K63" s="7"/>
      <c r="L63" s="24">
        <f t="shared" si="6"/>
        <v>-225</v>
      </c>
      <c r="M63" s="7"/>
      <c r="N63" s="25">
        <f t="shared" si="7"/>
        <v>0</v>
      </c>
    </row>
    <row r="64" spans="1:14" x14ac:dyDescent="0.45">
      <c r="A64" s="2"/>
      <c r="B64" s="2"/>
      <c r="C64" s="2"/>
      <c r="D64" s="2"/>
      <c r="E64" s="2"/>
      <c r="F64" s="2" t="s">
        <v>68</v>
      </c>
      <c r="G64" s="2"/>
      <c r="H64" s="24">
        <v>28</v>
      </c>
      <c r="I64" s="7"/>
      <c r="J64" s="24">
        <v>430.5</v>
      </c>
      <c r="K64" s="7"/>
      <c r="L64" s="24">
        <f t="shared" si="6"/>
        <v>-402.5</v>
      </c>
      <c r="M64" s="7"/>
      <c r="N64" s="25">
        <f t="shared" si="7"/>
        <v>6.5040000000000001E-2</v>
      </c>
    </row>
    <row r="65" spans="1:14" x14ac:dyDescent="0.45">
      <c r="A65" s="2"/>
      <c r="B65" s="2"/>
      <c r="C65" s="2"/>
      <c r="D65" s="2"/>
      <c r="E65" s="2"/>
      <c r="F65" s="2" t="s">
        <v>69</v>
      </c>
      <c r="G65" s="2"/>
      <c r="H65" s="24">
        <v>65.099999999999994</v>
      </c>
      <c r="I65" s="7"/>
      <c r="J65" s="24">
        <v>7</v>
      </c>
      <c r="K65" s="7"/>
      <c r="L65" s="24">
        <f t="shared" si="6"/>
        <v>58.1</v>
      </c>
      <c r="M65" s="7"/>
      <c r="N65" s="25">
        <f t="shared" si="7"/>
        <v>9.3000000000000007</v>
      </c>
    </row>
    <row r="66" spans="1:14" x14ac:dyDescent="0.45">
      <c r="A66" s="2"/>
      <c r="B66" s="2"/>
      <c r="C66" s="2"/>
      <c r="D66" s="2"/>
      <c r="E66" s="2"/>
      <c r="F66" s="2" t="s">
        <v>70</v>
      </c>
      <c r="G66" s="2"/>
      <c r="H66" s="24">
        <v>92.4</v>
      </c>
      <c r="I66" s="7"/>
      <c r="J66" s="24">
        <v>471.1</v>
      </c>
      <c r="K66" s="7"/>
      <c r="L66" s="24">
        <f t="shared" si="6"/>
        <v>-378.7</v>
      </c>
      <c r="M66" s="7"/>
      <c r="N66" s="25">
        <f t="shared" si="7"/>
        <v>0.19614000000000001</v>
      </c>
    </row>
    <row r="67" spans="1:14" x14ac:dyDescent="0.45">
      <c r="A67" s="2"/>
      <c r="B67" s="2"/>
      <c r="C67" s="2"/>
      <c r="D67" s="2"/>
      <c r="E67" s="2"/>
      <c r="F67" s="2" t="s">
        <v>71</v>
      </c>
      <c r="G67" s="2"/>
      <c r="H67" s="24">
        <v>1629.4</v>
      </c>
      <c r="I67" s="7"/>
      <c r="J67" s="24">
        <v>7466.2</v>
      </c>
      <c r="K67" s="7"/>
      <c r="L67" s="24">
        <f t="shared" si="6"/>
        <v>-5836.8</v>
      </c>
      <c r="M67" s="7"/>
      <c r="N67" s="25">
        <f t="shared" si="7"/>
        <v>0.21823999999999999</v>
      </c>
    </row>
    <row r="68" spans="1:14" ht="14.65" thickBot="1" x14ac:dyDescent="0.5">
      <c r="A68" s="2"/>
      <c r="B68" s="2"/>
      <c r="C68" s="2"/>
      <c r="D68" s="2"/>
      <c r="E68" s="2"/>
      <c r="F68" s="2" t="s">
        <v>72</v>
      </c>
      <c r="G68" s="2"/>
      <c r="H68" s="28">
        <v>255.74</v>
      </c>
      <c r="I68" s="7"/>
      <c r="J68" s="28">
        <v>462</v>
      </c>
      <c r="K68" s="7"/>
      <c r="L68" s="28">
        <f t="shared" si="6"/>
        <v>-206.26</v>
      </c>
      <c r="M68" s="7"/>
      <c r="N68" s="29">
        <f t="shared" si="7"/>
        <v>0.55354999999999999</v>
      </c>
    </row>
    <row r="69" spans="1:14" ht="14.65" thickBot="1" x14ac:dyDescent="0.5">
      <c r="A69" s="2"/>
      <c r="B69" s="2"/>
      <c r="C69" s="2"/>
      <c r="D69" s="2"/>
      <c r="E69" s="2" t="s">
        <v>73</v>
      </c>
      <c r="F69" s="2"/>
      <c r="G69" s="2"/>
      <c r="H69" s="32">
        <f>ROUND(SUM(H59:H68),5)</f>
        <v>4071.84</v>
      </c>
      <c r="I69" s="7"/>
      <c r="J69" s="32">
        <f>ROUND(SUM(J59:J68),5)</f>
        <v>10034.299999999999</v>
      </c>
      <c r="K69" s="7"/>
      <c r="L69" s="32">
        <f t="shared" si="6"/>
        <v>-5962.46</v>
      </c>
      <c r="M69" s="7"/>
      <c r="N69" s="33">
        <f t="shared" si="7"/>
        <v>0.40578999999999998</v>
      </c>
    </row>
    <row r="70" spans="1:14" ht="29" customHeight="1" thickBot="1" x14ac:dyDescent="0.5">
      <c r="A70" s="2"/>
      <c r="B70" s="2"/>
      <c r="C70" s="2"/>
      <c r="D70" s="2" t="s">
        <v>74</v>
      </c>
      <c r="E70" s="2"/>
      <c r="F70" s="2"/>
      <c r="G70" s="2"/>
      <c r="H70" s="30">
        <f>ROUND(H58+H69,5)</f>
        <v>4071.84</v>
      </c>
      <c r="I70" s="7"/>
      <c r="J70" s="30">
        <f>ROUND(J58+J69,5)</f>
        <v>10034.299999999999</v>
      </c>
      <c r="K70" s="7"/>
      <c r="L70" s="30">
        <f t="shared" si="6"/>
        <v>-5962.46</v>
      </c>
      <c r="M70" s="7"/>
      <c r="N70" s="31">
        <f t="shared" si="7"/>
        <v>0.40578999999999998</v>
      </c>
    </row>
    <row r="71" spans="1:14" ht="29" customHeight="1" x14ac:dyDescent="0.45">
      <c r="A71" s="2"/>
      <c r="B71" s="2"/>
      <c r="C71" s="2" t="s">
        <v>75</v>
      </c>
      <c r="D71" s="2"/>
      <c r="E71" s="2"/>
      <c r="F71" s="2"/>
      <c r="G71" s="2"/>
      <c r="H71" s="24">
        <f>ROUND(H57-H70,5)</f>
        <v>160572.24</v>
      </c>
      <c r="I71" s="7"/>
      <c r="J71" s="24">
        <f>ROUND(J57-J70,5)</f>
        <v>159850.95000000001</v>
      </c>
      <c r="K71" s="7"/>
      <c r="L71" s="24">
        <f t="shared" si="6"/>
        <v>721.29</v>
      </c>
      <c r="M71" s="7"/>
      <c r="N71" s="25">
        <f t="shared" si="7"/>
        <v>1.00451</v>
      </c>
    </row>
    <row r="72" spans="1:14" ht="29" customHeight="1" x14ac:dyDescent="0.45">
      <c r="A72" s="2"/>
      <c r="B72" s="2"/>
      <c r="C72" s="2"/>
      <c r="D72" s="2" t="s">
        <v>76</v>
      </c>
      <c r="E72" s="2"/>
      <c r="F72" s="2"/>
      <c r="G72" s="2"/>
      <c r="H72" s="24"/>
      <c r="I72" s="7"/>
      <c r="J72" s="24"/>
      <c r="K72" s="7"/>
      <c r="L72" s="24"/>
      <c r="M72" s="7"/>
      <c r="N72" s="25"/>
    </row>
    <row r="73" spans="1:14" x14ac:dyDescent="0.45">
      <c r="A73" s="2"/>
      <c r="B73" s="2"/>
      <c r="C73" s="2"/>
      <c r="D73" s="2"/>
      <c r="E73" s="2" t="s">
        <v>77</v>
      </c>
      <c r="F73" s="2"/>
      <c r="G73" s="2"/>
      <c r="H73" s="24">
        <v>0</v>
      </c>
      <c r="I73" s="7"/>
      <c r="J73" s="24"/>
      <c r="K73" s="7"/>
      <c r="L73" s="24"/>
      <c r="M73" s="7"/>
      <c r="N73" s="25"/>
    </row>
    <row r="74" spans="1:14" x14ac:dyDescent="0.45">
      <c r="A74" s="2"/>
      <c r="B74" s="2"/>
      <c r="C74" s="2"/>
      <c r="D74" s="2"/>
      <c r="E74" s="2" t="s">
        <v>221</v>
      </c>
      <c r="F74" s="2"/>
      <c r="G74" s="2"/>
      <c r="H74" s="24">
        <v>0</v>
      </c>
      <c r="I74" s="7"/>
      <c r="J74" s="24">
        <v>50</v>
      </c>
      <c r="K74" s="7"/>
      <c r="L74" s="24">
        <f>ROUND((H74-J74),5)</f>
        <v>-50</v>
      </c>
      <c r="M74" s="7"/>
      <c r="N74" s="25">
        <f>ROUND(IF(J74=0, IF(H74=0, 0, 1), H74/J74),5)</f>
        <v>0</v>
      </c>
    </row>
    <row r="75" spans="1:14" x14ac:dyDescent="0.45">
      <c r="A75" s="2"/>
      <c r="B75" s="2"/>
      <c r="C75" s="2"/>
      <c r="D75" s="2"/>
      <c r="E75" s="2" t="s">
        <v>78</v>
      </c>
      <c r="F75" s="2"/>
      <c r="G75" s="2"/>
      <c r="H75" s="24">
        <v>1</v>
      </c>
      <c r="I75" s="7"/>
      <c r="J75" s="24"/>
      <c r="K75" s="7"/>
      <c r="L75" s="24"/>
      <c r="M75" s="7"/>
      <c r="N75" s="25"/>
    </row>
    <row r="76" spans="1:14" x14ac:dyDescent="0.45">
      <c r="A76" s="2"/>
      <c r="B76" s="2"/>
      <c r="C76" s="2"/>
      <c r="D76" s="2"/>
      <c r="E76" s="2" t="s">
        <v>79</v>
      </c>
      <c r="F76" s="2"/>
      <c r="G76" s="2"/>
      <c r="H76" s="24"/>
      <c r="I76" s="7"/>
      <c r="J76" s="24"/>
      <c r="K76" s="7"/>
      <c r="L76" s="24"/>
      <c r="M76" s="7"/>
      <c r="N76" s="25"/>
    </row>
    <row r="77" spans="1:14" x14ac:dyDescent="0.45">
      <c r="A77" s="2"/>
      <c r="B77" s="2"/>
      <c r="C77" s="2"/>
      <c r="D77" s="2"/>
      <c r="E77" s="2"/>
      <c r="F77" s="2" t="s">
        <v>80</v>
      </c>
      <c r="G77" s="2"/>
      <c r="H77" s="24">
        <v>175</v>
      </c>
      <c r="I77" s="7"/>
      <c r="J77" s="24">
        <v>50</v>
      </c>
      <c r="K77" s="7"/>
      <c r="L77" s="24">
        <f t="shared" ref="L77:L93" si="8">ROUND((H77-J77),5)</f>
        <v>125</v>
      </c>
      <c r="M77" s="7"/>
      <c r="N77" s="25">
        <f t="shared" ref="N77:N93" si="9">ROUND(IF(J77=0, IF(H77=0, 0, 1), H77/J77),5)</f>
        <v>3.5</v>
      </c>
    </row>
    <row r="78" spans="1:14" x14ac:dyDescent="0.45">
      <c r="A78" s="2"/>
      <c r="B78" s="2"/>
      <c r="C78" s="2"/>
      <c r="D78" s="2"/>
      <c r="E78" s="2"/>
      <c r="F78" s="2" t="s">
        <v>81</v>
      </c>
      <c r="G78" s="2"/>
      <c r="H78" s="24">
        <v>1792.52</v>
      </c>
      <c r="I78" s="7"/>
      <c r="J78" s="24">
        <v>2971</v>
      </c>
      <c r="K78" s="7"/>
      <c r="L78" s="24">
        <f t="shared" si="8"/>
        <v>-1178.48</v>
      </c>
      <c r="M78" s="7"/>
      <c r="N78" s="25">
        <f t="shared" si="9"/>
        <v>0.60333999999999999</v>
      </c>
    </row>
    <row r="79" spans="1:14" x14ac:dyDescent="0.45">
      <c r="A79" s="2"/>
      <c r="B79" s="2"/>
      <c r="C79" s="2"/>
      <c r="D79" s="2"/>
      <c r="E79" s="2"/>
      <c r="F79" s="2" t="s">
        <v>222</v>
      </c>
      <c r="G79" s="2"/>
      <c r="H79" s="24">
        <v>0</v>
      </c>
      <c r="I79" s="7"/>
      <c r="J79" s="24">
        <v>150</v>
      </c>
      <c r="K79" s="7"/>
      <c r="L79" s="24">
        <f t="shared" si="8"/>
        <v>-150</v>
      </c>
      <c r="M79" s="7"/>
      <c r="N79" s="25">
        <f t="shared" si="9"/>
        <v>0</v>
      </c>
    </row>
    <row r="80" spans="1:14" x14ac:dyDescent="0.45">
      <c r="A80" s="2"/>
      <c r="B80" s="2"/>
      <c r="C80" s="2"/>
      <c r="D80" s="2"/>
      <c r="E80" s="2"/>
      <c r="F80" s="2" t="s">
        <v>223</v>
      </c>
      <c r="G80" s="2"/>
      <c r="H80" s="24">
        <v>0</v>
      </c>
      <c r="I80" s="7"/>
      <c r="J80" s="24">
        <v>50</v>
      </c>
      <c r="K80" s="7"/>
      <c r="L80" s="24">
        <f t="shared" si="8"/>
        <v>-50</v>
      </c>
      <c r="M80" s="7"/>
      <c r="N80" s="25">
        <f t="shared" si="9"/>
        <v>0</v>
      </c>
    </row>
    <row r="81" spans="1:14" x14ac:dyDescent="0.45">
      <c r="A81" s="2"/>
      <c r="B81" s="2"/>
      <c r="C81" s="2"/>
      <c r="D81" s="2"/>
      <c r="E81" s="2"/>
      <c r="F81" s="2" t="s">
        <v>82</v>
      </c>
      <c r="G81" s="2"/>
      <c r="H81" s="24">
        <v>2152.4</v>
      </c>
      <c r="I81" s="7"/>
      <c r="J81" s="24">
        <v>962.5</v>
      </c>
      <c r="K81" s="7"/>
      <c r="L81" s="24">
        <f t="shared" si="8"/>
        <v>1189.9000000000001</v>
      </c>
      <c r="M81" s="7"/>
      <c r="N81" s="25">
        <f t="shared" si="9"/>
        <v>2.2362600000000001</v>
      </c>
    </row>
    <row r="82" spans="1:14" x14ac:dyDescent="0.45">
      <c r="A82" s="2"/>
      <c r="B82" s="2"/>
      <c r="C82" s="2"/>
      <c r="D82" s="2"/>
      <c r="E82" s="2"/>
      <c r="F82" s="2" t="s">
        <v>224</v>
      </c>
      <c r="G82" s="2"/>
      <c r="H82" s="24">
        <v>0</v>
      </c>
      <c r="I82" s="7"/>
      <c r="J82" s="24">
        <v>25</v>
      </c>
      <c r="K82" s="7"/>
      <c r="L82" s="24">
        <f t="shared" si="8"/>
        <v>-25</v>
      </c>
      <c r="M82" s="7"/>
      <c r="N82" s="25">
        <f t="shared" si="9"/>
        <v>0</v>
      </c>
    </row>
    <row r="83" spans="1:14" x14ac:dyDescent="0.45">
      <c r="A83" s="2"/>
      <c r="B83" s="2"/>
      <c r="C83" s="2"/>
      <c r="D83" s="2"/>
      <c r="E83" s="2"/>
      <c r="F83" s="2" t="s">
        <v>83</v>
      </c>
      <c r="G83" s="2"/>
      <c r="H83" s="24">
        <v>2041.95</v>
      </c>
      <c r="I83" s="7"/>
      <c r="J83" s="24">
        <v>962.5</v>
      </c>
      <c r="K83" s="7"/>
      <c r="L83" s="24">
        <f t="shared" si="8"/>
        <v>1079.45</v>
      </c>
      <c r="M83" s="7"/>
      <c r="N83" s="25">
        <f t="shared" si="9"/>
        <v>2.1215099999999998</v>
      </c>
    </row>
    <row r="84" spans="1:14" x14ac:dyDescent="0.45">
      <c r="A84" s="2"/>
      <c r="B84" s="2"/>
      <c r="C84" s="2"/>
      <c r="D84" s="2"/>
      <c r="E84" s="2"/>
      <c r="F84" s="2" t="s">
        <v>225</v>
      </c>
      <c r="G84" s="2"/>
      <c r="H84" s="24">
        <v>0</v>
      </c>
      <c r="I84" s="7"/>
      <c r="J84" s="24">
        <v>150</v>
      </c>
      <c r="K84" s="7"/>
      <c r="L84" s="24">
        <f t="shared" si="8"/>
        <v>-150</v>
      </c>
      <c r="M84" s="7"/>
      <c r="N84" s="25">
        <f t="shared" si="9"/>
        <v>0</v>
      </c>
    </row>
    <row r="85" spans="1:14" x14ac:dyDescent="0.45">
      <c r="A85" s="2"/>
      <c r="B85" s="2"/>
      <c r="C85" s="2"/>
      <c r="D85" s="2"/>
      <c r="E85" s="2"/>
      <c r="F85" s="2" t="s">
        <v>84</v>
      </c>
      <c r="G85" s="2"/>
      <c r="H85" s="24">
        <v>30</v>
      </c>
      <c r="I85" s="7"/>
      <c r="J85" s="24">
        <v>50</v>
      </c>
      <c r="K85" s="7"/>
      <c r="L85" s="24">
        <f t="shared" si="8"/>
        <v>-20</v>
      </c>
      <c r="M85" s="7"/>
      <c r="N85" s="25">
        <f t="shared" si="9"/>
        <v>0.6</v>
      </c>
    </row>
    <row r="86" spans="1:14" x14ac:dyDescent="0.45">
      <c r="A86" s="2"/>
      <c r="B86" s="2"/>
      <c r="C86" s="2"/>
      <c r="D86" s="2"/>
      <c r="E86" s="2"/>
      <c r="F86" s="2" t="s">
        <v>85</v>
      </c>
      <c r="G86" s="2"/>
      <c r="H86" s="24">
        <v>2285.0100000000002</v>
      </c>
      <c r="I86" s="7"/>
      <c r="J86" s="24">
        <v>962.5</v>
      </c>
      <c r="K86" s="7"/>
      <c r="L86" s="24">
        <f t="shared" si="8"/>
        <v>1322.51</v>
      </c>
      <c r="M86" s="7"/>
      <c r="N86" s="25">
        <f t="shared" si="9"/>
        <v>2.3740399999999999</v>
      </c>
    </row>
    <row r="87" spans="1:14" x14ac:dyDescent="0.45">
      <c r="A87" s="2"/>
      <c r="B87" s="2"/>
      <c r="C87" s="2"/>
      <c r="D87" s="2"/>
      <c r="E87" s="2"/>
      <c r="F87" s="2" t="s">
        <v>86</v>
      </c>
      <c r="G87" s="2"/>
      <c r="H87" s="24">
        <v>1492.45</v>
      </c>
      <c r="I87" s="7"/>
      <c r="J87" s="24">
        <v>2787.5</v>
      </c>
      <c r="K87" s="7"/>
      <c r="L87" s="24">
        <f t="shared" si="8"/>
        <v>-1295.05</v>
      </c>
      <c r="M87" s="7"/>
      <c r="N87" s="25">
        <f t="shared" si="9"/>
        <v>0.53541000000000005</v>
      </c>
    </row>
    <row r="88" spans="1:14" x14ac:dyDescent="0.45">
      <c r="A88" s="2"/>
      <c r="B88" s="2"/>
      <c r="C88" s="2"/>
      <c r="D88" s="2"/>
      <c r="E88" s="2"/>
      <c r="F88" s="2" t="s">
        <v>87</v>
      </c>
      <c r="G88" s="2"/>
      <c r="H88" s="24">
        <v>648.42999999999995</v>
      </c>
      <c r="I88" s="7"/>
      <c r="J88" s="24">
        <v>150</v>
      </c>
      <c r="K88" s="7"/>
      <c r="L88" s="24">
        <f t="shared" si="8"/>
        <v>498.43</v>
      </c>
      <c r="M88" s="7"/>
      <c r="N88" s="25">
        <f t="shared" si="9"/>
        <v>4.32287</v>
      </c>
    </row>
    <row r="89" spans="1:14" x14ac:dyDescent="0.45">
      <c r="A89" s="2"/>
      <c r="B89" s="2"/>
      <c r="C89" s="2"/>
      <c r="D89" s="2"/>
      <c r="E89" s="2"/>
      <c r="F89" s="2" t="s">
        <v>226</v>
      </c>
      <c r="G89" s="2"/>
      <c r="H89" s="24">
        <v>0</v>
      </c>
      <c r="I89" s="7"/>
      <c r="J89" s="24">
        <v>50</v>
      </c>
      <c r="K89" s="7"/>
      <c r="L89" s="24">
        <f t="shared" si="8"/>
        <v>-50</v>
      </c>
      <c r="M89" s="7"/>
      <c r="N89" s="25">
        <f t="shared" si="9"/>
        <v>0</v>
      </c>
    </row>
    <row r="90" spans="1:14" x14ac:dyDescent="0.45">
      <c r="A90" s="2"/>
      <c r="B90" s="2"/>
      <c r="C90" s="2"/>
      <c r="D90" s="2"/>
      <c r="E90" s="2"/>
      <c r="F90" s="2" t="s">
        <v>227</v>
      </c>
      <c r="G90" s="2"/>
      <c r="H90" s="24">
        <v>0</v>
      </c>
      <c r="I90" s="7"/>
      <c r="J90" s="24">
        <v>50</v>
      </c>
      <c r="K90" s="7"/>
      <c r="L90" s="24">
        <f t="shared" si="8"/>
        <v>-50</v>
      </c>
      <c r="M90" s="7"/>
      <c r="N90" s="25">
        <f t="shared" si="9"/>
        <v>0</v>
      </c>
    </row>
    <row r="91" spans="1:14" x14ac:dyDescent="0.45">
      <c r="A91" s="2"/>
      <c r="B91" s="2"/>
      <c r="C91" s="2"/>
      <c r="D91" s="2"/>
      <c r="E91" s="2"/>
      <c r="F91" s="2" t="s">
        <v>228</v>
      </c>
      <c r="G91" s="2"/>
      <c r="H91" s="24">
        <v>0</v>
      </c>
      <c r="I91" s="7"/>
      <c r="J91" s="24">
        <v>50</v>
      </c>
      <c r="K91" s="7"/>
      <c r="L91" s="24">
        <f t="shared" si="8"/>
        <v>-50</v>
      </c>
      <c r="M91" s="7"/>
      <c r="N91" s="25">
        <f t="shared" si="9"/>
        <v>0</v>
      </c>
    </row>
    <row r="92" spans="1:14" ht="14.65" thickBot="1" x14ac:dyDescent="0.5">
      <c r="A92" s="2"/>
      <c r="B92" s="2"/>
      <c r="C92" s="2"/>
      <c r="D92" s="2"/>
      <c r="E92" s="2"/>
      <c r="F92" s="2" t="s">
        <v>229</v>
      </c>
      <c r="G92" s="2"/>
      <c r="H92" s="26">
        <v>0</v>
      </c>
      <c r="I92" s="7"/>
      <c r="J92" s="26">
        <v>50</v>
      </c>
      <c r="K92" s="7"/>
      <c r="L92" s="26">
        <f t="shared" si="8"/>
        <v>-50</v>
      </c>
      <c r="M92" s="7"/>
      <c r="N92" s="27">
        <f t="shared" si="9"/>
        <v>0</v>
      </c>
    </row>
    <row r="93" spans="1:14" x14ac:dyDescent="0.45">
      <c r="A93" s="2"/>
      <c r="B93" s="2"/>
      <c r="C93" s="2"/>
      <c r="D93" s="2"/>
      <c r="E93" s="2" t="s">
        <v>88</v>
      </c>
      <c r="F93" s="2"/>
      <c r="G93" s="2"/>
      <c r="H93" s="24">
        <f>ROUND(SUM(H76:H92),5)</f>
        <v>10617.76</v>
      </c>
      <c r="I93" s="7"/>
      <c r="J93" s="24">
        <f>ROUND(SUM(J76:J92),5)</f>
        <v>9471</v>
      </c>
      <c r="K93" s="7"/>
      <c r="L93" s="24">
        <f t="shared" si="8"/>
        <v>1146.76</v>
      </c>
      <c r="M93" s="7"/>
      <c r="N93" s="25">
        <f t="shared" si="9"/>
        <v>1.1210800000000001</v>
      </c>
    </row>
    <row r="94" spans="1:14" ht="29" customHeight="1" x14ac:dyDescent="0.45">
      <c r="A94" s="2"/>
      <c r="B94" s="2"/>
      <c r="C94" s="2"/>
      <c r="D94" s="2"/>
      <c r="E94" s="2" t="s">
        <v>89</v>
      </c>
      <c r="F94" s="2"/>
      <c r="G94" s="2"/>
      <c r="H94" s="24"/>
      <c r="I94" s="7"/>
      <c r="J94" s="24"/>
      <c r="K94" s="7"/>
      <c r="L94" s="24"/>
      <c r="M94" s="7"/>
      <c r="N94" s="25"/>
    </row>
    <row r="95" spans="1:14" x14ac:dyDescent="0.45">
      <c r="A95" s="2"/>
      <c r="B95" s="2"/>
      <c r="C95" s="2"/>
      <c r="D95" s="2"/>
      <c r="E95" s="2"/>
      <c r="F95" s="2" t="s">
        <v>230</v>
      </c>
      <c r="G95" s="2"/>
      <c r="H95" s="24">
        <v>0</v>
      </c>
      <c r="I95" s="7"/>
      <c r="J95" s="24">
        <v>556.62</v>
      </c>
      <c r="K95" s="7"/>
      <c r="L95" s="24">
        <f t="shared" ref="L95:L101" si="10">ROUND((H95-J95),5)</f>
        <v>-556.62</v>
      </c>
      <c r="M95" s="7"/>
      <c r="N95" s="25">
        <f t="shared" ref="N95:N101" si="11">ROUND(IF(J95=0, IF(H95=0, 0, 1), H95/J95),5)</f>
        <v>0</v>
      </c>
    </row>
    <row r="96" spans="1:14" x14ac:dyDescent="0.45">
      <c r="A96" s="2"/>
      <c r="B96" s="2"/>
      <c r="C96" s="2"/>
      <c r="D96" s="2"/>
      <c r="E96" s="2"/>
      <c r="F96" s="2" t="s">
        <v>90</v>
      </c>
      <c r="G96" s="2"/>
      <c r="H96" s="24">
        <v>436.97</v>
      </c>
      <c r="I96" s="7"/>
      <c r="J96" s="24">
        <v>361.32</v>
      </c>
      <c r="K96" s="7"/>
      <c r="L96" s="24">
        <f t="shared" si="10"/>
        <v>75.650000000000006</v>
      </c>
      <c r="M96" s="7"/>
      <c r="N96" s="25">
        <f t="shared" si="11"/>
        <v>1.2093700000000001</v>
      </c>
    </row>
    <row r="97" spans="1:14" x14ac:dyDescent="0.45">
      <c r="A97" s="2"/>
      <c r="B97" s="2"/>
      <c r="C97" s="2"/>
      <c r="D97" s="2"/>
      <c r="E97" s="2"/>
      <c r="F97" s="2" t="s">
        <v>91</v>
      </c>
      <c r="G97" s="2"/>
      <c r="H97" s="24">
        <v>500</v>
      </c>
      <c r="I97" s="7"/>
      <c r="J97" s="24">
        <v>763</v>
      </c>
      <c r="K97" s="7"/>
      <c r="L97" s="24">
        <f t="shared" si="10"/>
        <v>-263</v>
      </c>
      <c r="M97" s="7"/>
      <c r="N97" s="25">
        <f t="shared" si="11"/>
        <v>0.65530999999999995</v>
      </c>
    </row>
    <row r="98" spans="1:14" x14ac:dyDescent="0.45">
      <c r="A98" s="2"/>
      <c r="B98" s="2"/>
      <c r="C98" s="2"/>
      <c r="D98" s="2"/>
      <c r="E98" s="2"/>
      <c r="F98" s="2" t="s">
        <v>92</v>
      </c>
      <c r="G98" s="2"/>
      <c r="H98" s="24">
        <v>1290</v>
      </c>
      <c r="I98" s="7"/>
      <c r="J98" s="24">
        <v>1433.15</v>
      </c>
      <c r="K98" s="7"/>
      <c r="L98" s="24">
        <f t="shared" si="10"/>
        <v>-143.15</v>
      </c>
      <c r="M98" s="7"/>
      <c r="N98" s="25">
        <f t="shared" si="11"/>
        <v>0.90012000000000003</v>
      </c>
    </row>
    <row r="99" spans="1:14" x14ac:dyDescent="0.45">
      <c r="A99" s="2"/>
      <c r="B99" s="2"/>
      <c r="C99" s="2"/>
      <c r="D99" s="2"/>
      <c r="E99" s="2"/>
      <c r="F99" s="2" t="s">
        <v>231</v>
      </c>
      <c r="G99" s="2"/>
      <c r="H99" s="24">
        <v>0</v>
      </c>
      <c r="I99" s="7"/>
      <c r="J99" s="24">
        <v>258.01</v>
      </c>
      <c r="K99" s="7"/>
      <c r="L99" s="24">
        <f t="shared" si="10"/>
        <v>-258.01</v>
      </c>
      <c r="M99" s="7"/>
      <c r="N99" s="25">
        <f t="shared" si="11"/>
        <v>0</v>
      </c>
    </row>
    <row r="100" spans="1:14" x14ac:dyDescent="0.45">
      <c r="A100" s="2"/>
      <c r="B100" s="2"/>
      <c r="C100" s="2"/>
      <c r="D100" s="2"/>
      <c r="E100" s="2"/>
      <c r="F100" s="2" t="s">
        <v>93</v>
      </c>
      <c r="G100" s="2"/>
      <c r="H100" s="24">
        <v>758.21</v>
      </c>
      <c r="I100" s="7"/>
      <c r="J100" s="24">
        <v>2246.0300000000002</v>
      </c>
      <c r="K100" s="7"/>
      <c r="L100" s="24">
        <f t="shared" si="10"/>
        <v>-1487.82</v>
      </c>
      <c r="M100" s="7"/>
      <c r="N100" s="25">
        <f t="shared" si="11"/>
        <v>0.33757999999999999</v>
      </c>
    </row>
    <row r="101" spans="1:14" x14ac:dyDescent="0.45">
      <c r="A101" s="2"/>
      <c r="B101" s="2"/>
      <c r="C101" s="2"/>
      <c r="D101" s="2"/>
      <c r="E101" s="2"/>
      <c r="F101" s="2" t="s">
        <v>94</v>
      </c>
      <c r="G101" s="2"/>
      <c r="H101" s="24">
        <v>1340</v>
      </c>
      <c r="I101" s="7"/>
      <c r="J101" s="24">
        <v>1560</v>
      </c>
      <c r="K101" s="7"/>
      <c r="L101" s="24">
        <f t="shared" si="10"/>
        <v>-220</v>
      </c>
      <c r="M101" s="7"/>
      <c r="N101" s="25">
        <f t="shared" si="11"/>
        <v>0.85897000000000001</v>
      </c>
    </row>
    <row r="102" spans="1:14" x14ac:dyDescent="0.45">
      <c r="A102" s="2"/>
      <c r="B102" s="2"/>
      <c r="C102" s="2"/>
      <c r="D102" s="2"/>
      <c r="E102" s="2"/>
      <c r="F102" s="2" t="s">
        <v>95</v>
      </c>
      <c r="G102" s="2"/>
      <c r="H102" s="24"/>
      <c r="I102" s="7"/>
      <c r="J102" s="24"/>
      <c r="K102" s="7"/>
      <c r="L102" s="24"/>
      <c r="M102" s="7"/>
      <c r="N102" s="25"/>
    </row>
    <row r="103" spans="1:14" ht="14.65" thickBot="1" x14ac:dyDescent="0.5">
      <c r="A103" s="2"/>
      <c r="B103" s="2"/>
      <c r="C103" s="2"/>
      <c r="D103" s="2"/>
      <c r="E103" s="2"/>
      <c r="F103" s="2"/>
      <c r="G103" s="2" t="s">
        <v>96</v>
      </c>
      <c r="H103" s="26">
        <v>1799</v>
      </c>
      <c r="I103" s="7"/>
      <c r="J103" s="24"/>
      <c r="K103" s="7"/>
      <c r="L103" s="24"/>
      <c r="M103" s="7"/>
      <c r="N103" s="25"/>
    </row>
    <row r="104" spans="1:14" x14ac:dyDescent="0.45">
      <c r="A104" s="2"/>
      <c r="B104" s="2"/>
      <c r="C104" s="2"/>
      <c r="D104" s="2"/>
      <c r="E104" s="2"/>
      <c r="F104" s="2" t="s">
        <v>97</v>
      </c>
      <c r="G104" s="2"/>
      <c r="H104" s="24">
        <f>ROUND(SUM(H102:H103),5)</f>
        <v>1799</v>
      </c>
      <c r="I104" s="7"/>
      <c r="J104" s="24"/>
      <c r="K104" s="7"/>
      <c r="L104" s="24"/>
      <c r="M104" s="7"/>
      <c r="N104" s="25"/>
    </row>
    <row r="105" spans="1:14" ht="29" customHeight="1" x14ac:dyDescent="0.45">
      <c r="A105" s="2"/>
      <c r="B105" s="2"/>
      <c r="C105" s="2"/>
      <c r="D105" s="2"/>
      <c r="E105" s="2"/>
      <c r="F105" s="2" t="s">
        <v>98</v>
      </c>
      <c r="G105" s="2"/>
      <c r="H105" s="24">
        <v>78.260000000000005</v>
      </c>
      <c r="I105" s="7"/>
      <c r="J105" s="24">
        <v>200</v>
      </c>
      <c r="K105" s="7"/>
      <c r="L105" s="24">
        <f t="shared" ref="L105:L110" si="12">ROUND((H105-J105),5)</f>
        <v>-121.74</v>
      </c>
      <c r="M105" s="7"/>
      <c r="N105" s="25">
        <f t="shared" ref="N105:N110" si="13">ROUND(IF(J105=0, IF(H105=0, 0, 1), H105/J105),5)</f>
        <v>0.39129999999999998</v>
      </c>
    </row>
    <row r="106" spans="1:14" x14ac:dyDescent="0.45">
      <c r="A106" s="2"/>
      <c r="B106" s="2"/>
      <c r="C106" s="2"/>
      <c r="D106" s="2"/>
      <c r="E106" s="2"/>
      <c r="F106" s="2" t="s">
        <v>99</v>
      </c>
      <c r="G106" s="2"/>
      <c r="H106" s="24">
        <v>7660.81</v>
      </c>
      <c r="I106" s="7"/>
      <c r="J106" s="24">
        <v>6435</v>
      </c>
      <c r="K106" s="7"/>
      <c r="L106" s="24">
        <f t="shared" si="12"/>
        <v>1225.81</v>
      </c>
      <c r="M106" s="7"/>
      <c r="N106" s="25">
        <f t="shared" si="13"/>
        <v>1.19049</v>
      </c>
    </row>
    <row r="107" spans="1:14" x14ac:dyDescent="0.45">
      <c r="A107" s="2"/>
      <c r="B107" s="2"/>
      <c r="C107" s="2"/>
      <c r="D107" s="2"/>
      <c r="E107" s="2"/>
      <c r="F107" s="2" t="s">
        <v>100</v>
      </c>
      <c r="G107" s="2"/>
      <c r="H107" s="24">
        <v>132.94999999999999</v>
      </c>
      <c r="I107" s="7"/>
      <c r="J107" s="24">
        <v>312.95</v>
      </c>
      <c r="K107" s="7"/>
      <c r="L107" s="24">
        <f t="shared" si="12"/>
        <v>-180</v>
      </c>
      <c r="M107" s="7"/>
      <c r="N107" s="25">
        <f t="shared" si="13"/>
        <v>0.42482999999999999</v>
      </c>
    </row>
    <row r="108" spans="1:14" x14ac:dyDescent="0.45">
      <c r="A108" s="2"/>
      <c r="B108" s="2"/>
      <c r="C108" s="2"/>
      <c r="D108" s="2"/>
      <c r="E108" s="2"/>
      <c r="F108" s="2" t="s">
        <v>101</v>
      </c>
      <c r="G108" s="2"/>
      <c r="H108" s="24">
        <v>130.62</v>
      </c>
      <c r="I108" s="7"/>
      <c r="J108" s="24">
        <v>166.48</v>
      </c>
      <c r="K108" s="7"/>
      <c r="L108" s="24">
        <f t="shared" si="12"/>
        <v>-35.86</v>
      </c>
      <c r="M108" s="7"/>
      <c r="N108" s="25">
        <f t="shared" si="13"/>
        <v>0.78459999999999996</v>
      </c>
    </row>
    <row r="109" spans="1:14" x14ac:dyDescent="0.45">
      <c r="A109" s="2"/>
      <c r="B109" s="2"/>
      <c r="C109" s="2"/>
      <c r="D109" s="2"/>
      <c r="E109" s="2"/>
      <c r="F109" s="2" t="s">
        <v>102</v>
      </c>
      <c r="G109" s="2"/>
      <c r="H109" s="24">
        <v>374.71</v>
      </c>
      <c r="I109" s="7"/>
      <c r="J109" s="24">
        <v>446.71</v>
      </c>
      <c r="K109" s="7"/>
      <c r="L109" s="24">
        <f t="shared" si="12"/>
        <v>-72</v>
      </c>
      <c r="M109" s="7"/>
      <c r="N109" s="25">
        <f t="shared" si="13"/>
        <v>0.83882000000000001</v>
      </c>
    </row>
    <row r="110" spans="1:14" x14ac:dyDescent="0.45">
      <c r="A110" s="2"/>
      <c r="B110" s="2"/>
      <c r="C110" s="2"/>
      <c r="D110" s="2"/>
      <c r="E110" s="2"/>
      <c r="F110" s="2" t="s">
        <v>103</v>
      </c>
      <c r="G110" s="2"/>
      <c r="H110" s="24">
        <v>19.05</v>
      </c>
      <c r="I110" s="7"/>
      <c r="J110" s="24">
        <v>107.8</v>
      </c>
      <c r="K110" s="7"/>
      <c r="L110" s="24">
        <f t="shared" si="12"/>
        <v>-88.75</v>
      </c>
      <c r="M110" s="7"/>
      <c r="N110" s="25">
        <f t="shared" si="13"/>
        <v>0.17671999999999999</v>
      </c>
    </row>
    <row r="111" spans="1:14" x14ac:dyDescent="0.45">
      <c r="A111" s="2"/>
      <c r="B111" s="2"/>
      <c r="C111" s="2"/>
      <c r="D111" s="2"/>
      <c r="E111" s="2"/>
      <c r="F111" s="2" t="s">
        <v>104</v>
      </c>
      <c r="G111" s="2"/>
      <c r="H111" s="24">
        <v>221.74</v>
      </c>
      <c r="I111" s="7"/>
      <c r="J111" s="24"/>
      <c r="K111" s="7"/>
      <c r="L111" s="24"/>
      <c r="M111" s="7"/>
      <c r="N111" s="25"/>
    </row>
    <row r="112" spans="1:14" x14ac:dyDescent="0.45">
      <c r="A112" s="2"/>
      <c r="B112" s="2"/>
      <c r="C112" s="2"/>
      <c r="D112" s="2"/>
      <c r="E112" s="2"/>
      <c r="F112" s="2" t="s">
        <v>105</v>
      </c>
      <c r="G112" s="2"/>
      <c r="H112" s="24">
        <v>106276.06</v>
      </c>
      <c r="I112" s="7"/>
      <c r="J112" s="24">
        <v>103069.3</v>
      </c>
      <c r="K112" s="7"/>
      <c r="L112" s="24">
        <f t="shared" ref="L112:L117" si="14">ROUND((H112-J112),5)</f>
        <v>3206.76</v>
      </c>
      <c r="M112" s="7"/>
      <c r="N112" s="25">
        <f t="shared" ref="N112:N117" si="15">ROUND(IF(J112=0, IF(H112=0, 0, 1), H112/J112),5)</f>
        <v>1.03111</v>
      </c>
    </row>
    <row r="113" spans="1:14" x14ac:dyDescent="0.45">
      <c r="A113" s="2"/>
      <c r="B113" s="2"/>
      <c r="C113" s="2"/>
      <c r="D113" s="2"/>
      <c r="E113" s="2"/>
      <c r="F113" s="2" t="s">
        <v>232</v>
      </c>
      <c r="G113" s="2"/>
      <c r="H113" s="24">
        <v>0</v>
      </c>
      <c r="I113" s="7"/>
      <c r="J113" s="24">
        <v>1800</v>
      </c>
      <c r="K113" s="7"/>
      <c r="L113" s="24">
        <f t="shared" si="14"/>
        <v>-1800</v>
      </c>
      <c r="M113" s="7"/>
      <c r="N113" s="25">
        <f t="shared" si="15"/>
        <v>0</v>
      </c>
    </row>
    <row r="114" spans="1:14" x14ac:dyDescent="0.45">
      <c r="A114" s="2"/>
      <c r="B114" s="2"/>
      <c r="C114" s="2"/>
      <c r="D114" s="2"/>
      <c r="E114" s="2"/>
      <c r="F114" s="2" t="s">
        <v>233</v>
      </c>
      <c r="G114" s="2"/>
      <c r="H114" s="24">
        <v>0</v>
      </c>
      <c r="I114" s="7"/>
      <c r="J114" s="24">
        <v>14.09</v>
      </c>
      <c r="K114" s="7"/>
      <c r="L114" s="24">
        <f t="shared" si="14"/>
        <v>-14.09</v>
      </c>
      <c r="M114" s="7"/>
      <c r="N114" s="25">
        <f t="shared" si="15"/>
        <v>0</v>
      </c>
    </row>
    <row r="115" spans="1:14" x14ac:dyDescent="0.45">
      <c r="A115" s="2"/>
      <c r="B115" s="2"/>
      <c r="C115" s="2"/>
      <c r="D115" s="2"/>
      <c r="E115" s="2"/>
      <c r="F115" s="2" t="s">
        <v>106</v>
      </c>
      <c r="G115" s="2"/>
      <c r="H115" s="24">
        <v>1.23</v>
      </c>
      <c r="I115" s="7"/>
      <c r="J115" s="24">
        <v>-11.23</v>
      </c>
      <c r="K115" s="7"/>
      <c r="L115" s="24">
        <f t="shared" si="14"/>
        <v>12.46</v>
      </c>
      <c r="M115" s="7"/>
      <c r="N115" s="25">
        <f t="shared" si="15"/>
        <v>-0.10953</v>
      </c>
    </row>
    <row r="116" spans="1:14" ht="14.65" thickBot="1" x14ac:dyDescent="0.5">
      <c r="A116" s="2"/>
      <c r="B116" s="2"/>
      <c r="C116" s="2"/>
      <c r="D116" s="2"/>
      <c r="E116" s="2"/>
      <c r="F116" s="2" t="s">
        <v>234</v>
      </c>
      <c r="G116" s="2"/>
      <c r="H116" s="26">
        <v>0</v>
      </c>
      <c r="I116" s="7"/>
      <c r="J116" s="26">
        <v>15.99</v>
      </c>
      <c r="K116" s="7"/>
      <c r="L116" s="26">
        <f t="shared" si="14"/>
        <v>-15.99</v>
      </c>
      <c r="M116" s="7"/>
      <c r="N116" s="27">
        <f t="shared" si="15"/>
        <v>0</v>
      </c>
    </row>
    <row r="117" spans="1:14" x14ac:dyDescent="0.45">
      <c r="A117" s="2"/>
      <c r="B117" s="2"/>
      <c r="C117" s="2"/>
      <c r="D117" s="2"/>
      <c r="E117" s="2" t="s">
        <v>107</v>
      </c>
      <c r="F117" s="2"/>
      <c r="G117" s="2"/>
      <c r="H117" s="24">
        <f>ROUND(SUM(H94:H101)+SUM(H104:H116),5)</f>
        <v>121019.61</v>
      </c>
      <c r="I117" s="7"/>
      <c r="J117" s="24">
        <f>ROUND(SUM(J94:J101)+SUM(J104:J116),5)</f>
        <v>119735.22</v>
      </c>
      <c r="K117" s="7"/>
      <c r="L117" s="24">
        <f t="shared" si="14"/>
        <v>1284.3900000000001</v>
      </c>
      <c r="M117" s="7"/>
      <c r="N117" s="25">
        <f t="shared" si="15"/>
        <v>1.0107299999999999</v>
      </c>
    </row>
    <row r="118" spans="1:14" ht="29" customHeight="1" x14ac:dyDescent="0.45">
      <c r="A118" s="2"/>
      <c r="B118" s="2"/>
      <c r="C118" s="2"/>
      <c r="D118" s="2"/>
      <c r="E118" s="2" t="s">
        <v>108</v>
      </c>
      <c r="F118" s="2"/>
      <c r="G118" s="2"/>
      <c r="H118" s="24"/>
      <c r="I118" s="7"/>
      <c r="J118" s="24"/>
      <c r="K118" s="7"/>
      <c r="L118" s="24"/>
      <c r="M118" s="7"/>
      <c r="N118" s="25"/>
    </row>
    <row r="119" spans="1:14" x14ac:dyDescent="0.45">
      <c r="A119" s="2"/>
      <c r="B119" s="2"/>
      <c r="C119" s="2"/>
      <c r="D119" s="2"/>
      <c r="E119" s="2"/>
      <c r="F119" s="2" t="s">
        <v>109</v>
      </c>
      <c r="G119" s="2"/>
      <c r="H119" s="24">
        <v>377.03</v>
      </c>
      <c r="I119" s="7"/>
      <c r="J119" s="24">
        <v>363</v>
      </c>
      <c r="K119" s="7"/>
      <c r="L119" s="24">
        <f>ROUND((H119-J119),5)</f>
        <v>14.03</v>
      </c>
      <c r="M119" s="7"/>
      <c r="N119" s="25">
        <f>ROUND(IF(J119=0, IF(H119=0, 0, 1), H119/J119),5)</f>
        <v>1.0386500000000001</v>
      </c>
    </row>
    <row r="120" spans="1:14" x14ac:dyDescent="0.45">
      <c r="A120" s="2"/>
      <c r="B120" s="2"/>
      <c r="C120" s="2"/>
      <c r="D120" s="2"/>
      <c r="E120" s="2"/>
      <c r="F120" s="2" t="s">
        <v>110</v>
      </c>
      <c r="G120" s="2"/>
      <c r="H120" s="24">
        <v>3401.74</v>
      </c>
      <c r="I120" s="7"/>
      <c r="J120" s="24">
        <v>4168.45</v>
      </c>
      <c r="K120" s="7"/>
      <c r="L120" s="24">
        <f>ROUND((H120-J120),5)</f>
        <v>-766.71</v>
      </c>
      <c r="M120" s="7"/>
      <c r="N120" s="25">
        <f>ROUND(IF(J120=0, IF(H120=0, 0, 1), H120/J120),5)</f>
        <v>0.81606999999999996</v>
      </c>
    </row>
    <row r="121" spans="1:14" x14ac:dyDescent="0.45">
      <c r="A121" s="2"/>
      <c r="B121" s="2"/>
      <c r="C121" s="2"/>
      <c r="D121" s="2"/>
      <c r="E121" s="2"/>
      <c r="F121" s="2" t="s">
        <v>111</v>
      </c>
      <c r="G121" s="2"/>
      <c r="H121" s="24">
        <v>1566.95</v>
      </c>
      <c r="I121" s="7"/>
      <c r="J121" s="24">
        <v>1198.83</v>
      </c>
      <c r="K121" s="7"/>
      <c r="L121" s="24">
        <f>ROUND((H121-J121),5)</f>
        <v>368.12</v>
      </c>
      <c r="M121" s="7"/>
      <c r="N121" s="25">
        <f>ROUND(IF(J121=0, IF(H121=0, 0, 1), H121/J121),5)</f>
        <v>1.30707</v>
      </c>
    </row>
    <row r="122" spans="1:14" ht="14.65" thickBot="1" x14ac:dyDescent="0.5">
      <c r="A122" s="2"/>
      <c r="B122" s="2"/>
      <c r="C122" s="2"/>
      <c r="D122" s="2"/>
      <c r="E122" s="2"/>
      <c r="F122" s="2" t="s">
        <v>112</v>
      </c>
      <c r="G122" s="2"/>
      <c r="H122" s="26">
        <v>1012.6</v>
      </c>
      <c r="I122" s="7"/>
      <c r="J122" s="26">
        <v>1222</v>
      </c>
      <c r="K122" s="7"/>
      <c r="L122" s="26">
        <f>ROUND((H122-J122),5)</f>
        <v>-209.4</v>
      </c>
      <c r="M122" s="7"/>
      <c r="N122" s="27">
        <f>ROUND(IF(J122=0, IF(H122=0, 0, 1), H122/J122),5)</f>
        <v>0.82864000000000004</v>
      </c>
    </row>
    <row r="123" spans="1:14" x14ac:dyDescent="0.45">
      <c r="A123" s="2"/>
      <c r="B123" s="2"/>
      <c r="C123" s="2"/>
      <c r="D123" s="2"/>
      <c r="E123" s="2" t="s">
        <v>113</v>
      </c>
      <c r="F123" s="2"/>
      <c r="G123" s="2"/>
      <c r="H123" s="24">
        <f>ROUND(SUM(H118:H122),5)</f>
        <v>6358.32</v>
      </c>
      <c r="I123" s="7"/>
      <c r="J123" s="24">
        <f>ROUND(SUM(J118:J122),5)</f>
        <v>6952.28</v>
      </c>
      <c r="K123" s="7"/>
      <c r="L123" s="24">
        <f>ROUND((H123-J123),5)</f>
        <v>-593.96</v>
      </c>
      <c r="M123" s="7"/>
      <c r="N123" s="25">
        <f>ROUND(IF(J123=0, IF(H123=0, 0, 1), H123/J123),5)</f>
        <v>0.91456999999999999</v>
      </c>
    </row>
    <row r="124" spans="1:14" ht="29" customHeight="1" x14ac:dyDescent="0.45">
      <c r="A124" s="2"/>
      <c r="B124" s="2"/>
      <c r="C124" s="2"/>
      <c r="D124" s="2"/>
      <c r="E124" s="2" t="s">
        <v>114</v>
      </c>
      <c r="F124" s="2"/>
      <c r="G124" s="2"/>
      <c r="H124" s="24"/>
      <c r="I124" s="7"/>
      <c r="J124" s="24"/>
      <c r="K124" s="7"/>
      <c r="L124" s="24"/>
      <c r="M124" s="7"/>
      <c r="N124" s="25"/>
    </row>
    <row r="125" spans="1:14" x14ac:dyDescent="0.45">
      <c r="A125" s="2"/>
      <c r="B125" s="2"/>
      <c r="C125" s="2"/>
      <c r="D125" s="2"/>
      <c r="E125" s="2"/>
      <c r="F125" s="2" t="s">
        <v>115</v>
      </c>
      <c r="G125" s="2"/>
      <c r="H125" s="24">
        <v>80.14</v>
      </c>
      <c r="I125" s="7"/>
      <c r="J125" s="24"/>
      <c r="K125" s="7"/>
      <c r="L125" s="24"/>
      <c r="M125" s="7"/>
      <c r="N125" s="25"/>
    </row>
    <row r="126" spans="1:14" ht="14.65" thickBot="1" x14ac:dyDescent="0.5">
      <c r="A126" s="2"/>
      <c r="B126" s="2"/>
      <c r="C126" s="2"/>
      <c r="D126" s="2"/>
      <c r="E126" s="2"/>
      <c r="F126" s="2" t="s">
        <v>116</v>
      </c>
      <c r="G126" s="2"/>
      <c r="H126" s="26">
        <v>204</v>
      </c>
      <c r="I126" s="7"/>
      <c r="J126" s="26">
        <v>14.95</v>
      </c>
      <c r="K126" s="7"/>
      <c r="L126" s="26">
        <f>ROUND((H126-J126),5)</f>
        <v>189.05</v>
      </c>
      <c r="M126" s="7"/>
      <c r="N126" s="27">
        <f>ROUND(IF(J126=0, IF(H126=0, 0, 1), H126/J126),5)</f>
        <v>13.645479999999999</v>
      </c>
    </row>
    <row r="127" spans="1:14" x14ac:dyDescent="0.45">
      <c r="A127" s="2"/>
      <c r="B127" s="2"/>
      <c r="C127" s="2"/>
      <c r="D127" s="2"/>
      <c r="E127" s="2" t="s">
        <v>117</v>
      </c>
      <c r="F127" s="2"/>
      <c r="G127" s="2"/>
      <c r="H127" s="24">
        <f>ROUND(SUM(H124:H126),5)</f>
        <v>284.14</v>
      </c>
      <c r="I127" s="7"/>
      <c r="J127" s="24">
        <f>ROUND(SUM(J124:J126),5)</f>
        <v>14.95</v>
      </c>
      <c r="K127" s="7"/>
      <c r="L127" s="24">
        <f>ROUND((H127-J127),5)</f>
        <v>269.19</v>
      </c>
      <c r="M127" s="7"/>
      <c r="N127" s="25">
        <f>ROUND(IF(J127=0, IF(H127=0, 0, 1), H127/J127),5)</f>
        <v>19.006019999999999</v>
      </c>
    </row>
    <row r="128" spans="1:14" ht="29" customHeight="1" x14ac:dyDescent="0.45">
      <c r="A128" s="2"/>
      <c r="B128" s="2"/>
      <c r="C128" s="2"/>
      <c r="D128" s="2"/>
      <c r="E128" s="2" t="s">
        <v>118</v>
      </c>
      <c r="F128" s="2"/>
      <c r="G128" s="2"/>
      <c r="H128" s="24"/>
      <c r="I128" s="7"/>
      <c r="J128" s="24"/>
      <c r="K128" s="7"/>
      <c r="L128" s="24"/>
      <c r="M128" s="7"/>
      <c r="N128" s="25"/>
    </row>
    <row r="129" spans="1:14" x14ac:dyDescent="0.45">
      <c r="A129" s="2"/>
      <c r="B129" s="2"/>
      <c r="C129" s="2"/>
      <c r="D129" s="2"/>
      <c r="E129" s="2"/>
      <c r="F129" s="2" t="s">
        <v>235</v>
      </c>
      <c r="G129" s="2"/>
      <c r="H129" s="24">
        <v>0</v>
      </c>
      <c r="I129" s="7"/>
      <c r="J129" s="24">
        <v>13842</v>
      </c>
      <c r="K129" s="7"/>
      <c r="L129" s="24">
        <f>ROUND((H129-J129),5)</f>
        <v>-13842</v>
      </c>
      <c r="M129" s="7"/>
      <c r="N129" s="25">
        <f>ROUND(IF(J129=0, IF(H129=0, 0, 1), H129/J129),5)</f>
        <v>0</v>
      </c>
    </row>
    <row r="130" spans="1:14" x14ac:dyDescent="0.45">
      <c r="A130" s="2"/>
      <c r="B130" s="2"/>
      <c r="C130" s="2"/>
      <c r="D130" s="2"/>
      <c r="E130" s="2"/>
      <c r="F130" s="2" t="s">
        <v>236</v>
      </c>
      <c r="G130" s="2"/>
      <c r="H130" s="24">
        <v>0</v>
      </c>
      <c r="I130" s="7"/>
      <c r="J130" s="24">
        <v>200</v>
      </c>
      <c r="K130" s="7"/>
      <c r="L130" s="24">
        <f>ROUND((H130-J130),5)</f>
        <v>-200</v>
      </c>
      <c r="M130" s="7"/>
      <c r="N130" s="25">
        <f>ROUND(IF(J130=0, IF(H130=0, 0, 1), H130/J130),5)</f>
        <v>0</v>
      </c>
    </row>
    <row r="131" spans="1:14" x14ac:dyDescent="0.45">
      <c r="A131" s="2"/>
      <c r="B131" s="2"/>
      <c r="C131" s="2"/>
      <c r="D131" s="2"/>
      <c r="E131" s="2"/>
      <c r="F131" s="2" t="s">
        <v>119</v>
      </c>
      <c r="G131" s="2"/>
      <c r="H131" s="24">
        <v>105.12</v>
      </c>
      <c r="I131" s="7"/>
      <c r="J131" s="24">
        <v>1000</v>
      </c>
      <c r="K131" s="7"/>
      <c r="L131" s="24">
        <f>ROUND((H131-J131),5)</f>
        <v>-894.88</v>
      </c>
      <c r="M131" s="7"/>
      <c r="N131" s="25">
        <f>ROUND(IF(J131=0, IF(H131=0, 0, 1), H131/J131),5)</f>
        <v>0.10512000000000001</v>
      </c>
    </row>
    <row r="132" spans="1:14" ht="14.65" thickBot="1" x14ac:dyDescent="0.5">
      <c r="A132" s="2"/>
      <c r="B132" s="2"/>
      <c r="C132" s="2"/>
      <c r="D132" s="2"/>
      <c r="E132" s="2"/>
      <c r="F132" s="2" t="s">
        <v>237</v>
      </c>
      <c r="G132" s="2"/>
      <c r="H132" s="26">
        <v>0</v>
      </c>
      <c r="I132" s="7"/>
      <c r="J132" s="26">
        <v>1000</v>
      </c>
      <c r="K132" s="7"/>
      <c r="L132" s="26">
        <f>ROUND((H132-J132),5)</f>
        <v>-1000</v>
      </c>
      <c r="M132" s="7"/>
      <c r="N132" s="27">
        <f>ROUND(IF(J132=0, IF(H132=0, 0, 1), H132/J132),5)</f>
        <v>0</v>
      </c>
    </row>
    <row r="133" spans="1:14" x14ac:dyDescent="0.45">
      <c r="A133" s="2"/>
      <c r="B133" s="2"/>
      <c r="C133" s="2"/>
      <c r="D133" s="2"/>
      <c r="E133" s="2" t="s">
        <v>120</v>
      </c>
      <c r="F133" s="2"/>
      <c r="G133" s="2"/>
      <c r="H133" s="24">
        <f>ROUND(SUM(H128:H132),5)</f>
        <v>105.12</v>
      </c>
      <c r="I133" s="7"/>
      <c r="J133" s="24">
        <f>ROUND(SUM(J128:J132),5)</f>
        <v>16042</v>
      </c>
      <c r="K133" s="7"/>
      <c r="L133" s="24">
        <f>ROUND((H133-J133),5)</f>
        <v>-15936.88</v>
      </c>
      <c r="M133" s="7"/>
      <c r="N133" s="25">
        <f>ROUND(IF(J133=0, IF(H133=0, 0, 1), H133/J133),5)</f>
        <v>6.5500000000000003E-3</v>
      </c>
    </row>
    <row r="134" spans="1:14" ht="29" customHeight="1" x14ac:dyDescent="0.45">
      <c r="A134" s="2"/>
      <c r="B134" s="2"/>
      <c r="C134" s="2"/>
      <c r="D134" s="2"/>
      <c r="E134" s="2" t="s">
        <v>121</v>
      </c>
      <c r="F134" s="2"/>
      <c r="G134" s="2"/>
      <c r="H134" s="24"/>
      <c r="I134" s="7"/>
      <c r="J134" s="24"/>
      <c r="K134" s="7"/>
      <c r="L134" s="24"/>
      <c r="M134" s="7"/>
      <c r="N134" s="25"/>
    </row>
    <row r="135" spans="1:14" x14ac:dyDescent="0.45">
      <c r="A135" s="2"/>
      <c r="B135" s="2"/>
      <c r="C135" s="2"/>
      <c r="D135" s="2"/>
      <c r="E135" s="2"/>
      <c r="F135" s="2" t="s">
        <v>122</v>
      </c>
      <c r="G135" s="2"/>
      <c r="H135" s="24">
        <v>708.99</v>
      </c>
      <c r="I135" s="7"/>
      <c r="J135" s="24">
        <v>656.36</v>
      </c>
      <c r="K135" s="7"/>
      <c r="L135" s="24">
        <f t="shared" ref="L135:L140" si="16">ROUND((H135-J135),5)</f>
        <v>52.63</v>
      </c>
      <c r="M135" s="7"/>
      <c r="N135" s="25">
        <f t="shared" ref="N135:N140" si="17">ROUND(IF(J135=0, IF(H135=0, 0, 1), H135/J135),5)</f>
        <v>1.0801799999999999</v>
      </c>
    </row>
    <row r="136" spans="1:14" x14ac:dyDescent="0.45">
      <c r="A136" s="2"/>
      <c r="B136" s="2"/>
      <c r="C136" s="2"/>
      <c r="D136" s="2"/>
      <c r="E136" s="2"/>
      <c r="F136" s="2" t="s">
        <v>123</v>
      </c>
      <c r="G136" s="2"/>
      <c r="H136" s="24">
        <v>42.32</v>
      </c>
      <c r="I136" s="7"/>
      <c r="J136" s="24">
        <v>946.1</v>
      </c>
      <c r="K136" s="7"/>
      <c r="L136" s="24">
        <f t="shared" si="16"/>
        <v>-903.78</v>
      </c>
      <c r="M136" s="7"/>
      <c r="N136" s="25">
        <f t="shared" si="17"/>
        <v>4.4729999999999999E-2</v>
      </c>
    </row>
    <row r="137" spans="1:14" ht="14.65" thickBot="1" x14ac:dyDescent="0.5">
      <c r="A137" s="2"/>
      <c r="B137" s="2"/>
      <c r="C137" s="2"/>
      <c r="D137" s="2"/>
      <c r="E137" s="2"/>
      <c r="F137" s="2" t="s">
        <v>124</v>
      </c>
      <c r="G137" s="2"/>
      <c r="H137" s="28">
        <v>7664.5</v>
      </c>
      <c r="I137" s="7"/>
      <c r="J137" s="28">
        <v>7107</v>
      </c>
      <c r="K137" s="7"/>
      <c r="L137" s="28">
        <f t="shared" si="16"/>
        <v>557.5</v>
      </c>
      <c r="M137" s="7"/>
      <c r="N137" s="29">
        <f t="shared" si="17"/>
        <v>1.0784400000000001</v>
      </c>
    </row>
    <row r="138" spans="1:14" ht="14.65" thickBot="1" x14ac:dyDescent="0.5">
      <c r="A138" s="2"/>
      <c r="B138" s="2"/>
      <c r="C138" s="2"/>
      <c r="D138" s="2"/>
      <c r="E138" s="2" t="s">
        <v>125</v>
      </c>
      <c r="F138" s="2"/>
      <c r="G138" s="2"/>
      <c r="H138" s="32">
        <f>ROUND(SUM(H134:H137),5)</f>
        <v>8415.81</v>
      </c>
      <c r="I138" s="7"/>
      <c r="J138" s="32">
        <f>ROUND(SUM(J134:J137),5)</f>
        <v>8709.4599999999991</v>
      </c>
      <c r="K138" s="7"/>
      <c r="L138" s="32">
        <f t="shared" si="16"/>
        <v>-293.64999999999998</v>
      </c>
      <c r="M138" s="7"/>
      <c r="N138" s="33">
        <f t="shared" si="17"/>
        <v>0.96628000000000003</v>
      </c>
    </row>
    <row r="139" spans="1:14" ht="29" customHeight="1" thickBot="1" x14ac:dyDescent="0.5">
      <c r="A139" s="2"/>
      <c r="B139" s="2"/>
      <c r="C139" s="2"/>
      <c r="D139" s="2" t="s">
        <v>126</v>
      </c>
      <c r="E139" s="2"/>
      <c r="F139" s="2"/>
      <c r="G139" s="2"/>
      <c r="H139" s="30">
        <f>ROUND(SUM(H72:H75)+H93+H117+H123+H127+H133+H138,5)</f>
        <v>146801.76</v>
      </c>
      <c r="I139" s="7"/>
      <c r="J139" s="30">
        <f>ROUND(SUM(J72:J75)+J93+J117+J123+J127+J133+J138,5)</f>
        <v>160974.91</v>
      </c>
      <c r="K139" s="7"/>
      <c r="L139" s="30">
        <f t="shared" si="16"/>
        <v>-14173.15</v>
      </c>
      <c r="M139" s="7"/>
      <c r="N139" s="31">
        <f t="shared" si="17"/>
        <v>0.91195000000000004</v>
      </c>
    </row>
    <row r="140" spans="1:14" ht="29" customHeight="1" x14ac:dyDescent="0.45">
      <c r="A140" s="2"/>
      <c r="B140" s="2" t="s">
        <v>127</v>
      </c>
      <c r="C140" s="2"/>
      <c r="D140" s="2"/>
      <c r="E140" s="2"/>
      <c r="F140" s="2"/>
      <c r="G140" s="2"/>
      <c r="H140" s="24">
        <f>ROUND(H6+H71-H139,5)</f>
        <v>13770.48</v>
      </c>
      <c r="I140" s="7"/>
      <c r="J140" s="24">
        <f>ROUND(J6+J71-J139,5)</f>
        <v>-1123.96</v>
      </c>
      <c r="K140" s="7"/>
      <c r="L140" s="24">
        <f t="shared" si="16"/>
        <v>14894.44</v>
      </c>
      <c r="M140" s="7"/>
      <c r="N140" s="25">
        <f t="shared" si="17"/>
        <v>-12.251749999999999</v>
      </c>
    </row>
    <row r="141" spans="1:14" ht="29" customHeight="1" x14ac:dyDescent="0.45">
      <c r="A141" s="2"/>
      <c r="B141" s="2" t="s">
        <v>128</v>
      </c>
      <c r="C141" s="2"/>
      <c r="D141" s="2"/>
      <c r="E141" s="2"/>
      <c r="F141" s="2"/>
      <c r="G141" s="2"/>
      <c r="H141" s="24"/>
      <c r="I141" s="7"/>
      <c r="J141" s="24"/>
      <c r="K141" s="7"/>
      <c r="L141" s="24"/>
      <c r="M141" s="7"/>
      <c r="N141" s="25"/>
    </row>
    <row r="142" spans="1:14" x14ac:dyDescent="0.45">
      <c r="A142" s="2"/>
      <c r="B142" s="2"/>
      <c r="C142" s="2" t="s">
        <v>129</v>
      </c>
      <c r="D142" s="2"/>
      <c r="E142" s="2"/>
      <c r="F142" s="2"/>
      <c r="G142" s="2"/>
      <c r="H142" s="24"/>
      <c r="I142" s="7"/>
      <c r="J142" s="24"/>
      <c r="K142" s="7"/>
      <c r="L142" s="24"/>
      <c r="M142" s="7"/>
      <c r="N142" s="25"/>
    </row>
    <row r="143" spans="1:14" ht="14.65" thickBot="1" x14ac:dyDescent="0.5">
      <c r="A143" s="2"/>
      <c r="B143" s="2"/>
      <c r="C143" s="2"/>
      <c r="D143" s="2" t="s">
        <v>275</v>
      </c>
      <c r="E143" s="2"/>
      <c r="F143" s="2"/>
      <c r="G143" s="2"/>
      <c r="H143" s="26">
        <v>1734.53</v>
      </c>
      <c r="I143" s="7"/>
      <c r="J143" s="26">
        <v>1200</v>
      </c>
      <c r="K143" s="7"/>
      <c r="L143" s="26">
        <f>ROUND((H143-J143),5)</f>
        <v>534.53</v>
      </c>
      <c r="M143" s="7"/>
      <c r="N143" s="27">
        <f>ROUND(IF(J143=0, IF(H143=0, 0, 1), H143/J143),5)</f>
        <v>1.4454400000000001</v>
      </c>
    </row>
    <row r="144" spans="1:14" x14ac:dyDescent="0.45">
      <c r="A144" s="2"/>
      <c r="B144" s="2"/>
      <c r="C144" s="2" t="s">
        <v>130</v>
      </c>
      <c r="D144" s="2"/>
      <c r="E144" s="2"/>
      <c r="F144" s="2"/>
      <c r="G144" s="2"/>
      <c r="H144" s="24">
        <f>ROUND(SUM(H142:H143),5)</f>
        <v>1734.53</v>
      </c>
      <c r="I144" s="7"/>
      <c r="J144" s="24">
        <f>ROUND(SUM(J142:J143),5)</f>
        <v>1200</v>
      </c>
      <c r="K144" s="7"/>
      <c r="L144" s="24">
        <f>ROUND((H144-J144),5)</f>
        <v>534.53</v>
      </c>
      <c r="M144" s="7"/>
      <c r="N144" s="25">
        <f>ROUND(IF(J144=0, IF(H144=0, 0, 1), H144/J144),5)</f>
        <v>1.4454400000000001</v>
      </c>
    </row>
    <row r="145" spans="1:14" ht="29" customHeight="1" x14ac:dyDescent="0.45">
      <c r="A145" s="2"/>
      <c r="B145" s="2"/>
      <c r="C145" s="2" t="s">
        <v>131</v>
      </c>
      <c r="D145" s="2"/>
      <c r="E145" s="2"/>
      <c r="F145" s="2"/>
      <c r="G145" s="2"/>
      <c r="H145" s="24"/>
      <c r="I145" s="7"/>
      <c r="J145" s="24"/>
      <c r="K145" s="7"/>
      <c r="L145" s="24"/>
      <c r="M145" s="7"/>
      <c r="N145" s="25"/>
    </row>
    <row r="146" spans="1:14" x14ac:dyDescent="0.45">
      <c r="A146" s="2"/>
      <c r="B146" s="2"/>
      <c r="C146" s="2"/>
      <c r="D146" s="2" t="s">
        <v>274</v>
      </c>
      <c r="E146" s="2"/>
      <c r="F146" s="2"/>
      <c r="G146" s="2"/>
      <c r="H146" s="24"/>
      <c r="I146" s="7"/>
      <c r="J146" s="24"/>
      <c r="K146" s="7"/>
      <c r="L146" s="24"/>
      <c r="M146" s="7"/>
      <c r="N146" s="25"/>
    </row>
    <row r="147" spans="1:14" x14ac:dyDescent="0.45">
      <c r="A147" s="2"/>
      <c r="B147" s="2"/>
      <c r="C147" s="2"/>
      <c r="D147" s="2"/>
      <c r="E147" s="2" t="s">
        <v>132</v>
      </c>
      <c r="F147" s="2"/>
      <c r="G147" s="2"/>
      <c r="H147" s="24">
        <v>1609.53</v>
      </c>
      <c r="I147" s="7"/>
      <c r="J147" s="24">
        <v>1000</v>
      </c>
      <c r="K147" s="7"/>
      <c r="L147" s="24">
        <f>ROUND((H147-J147),5)</f>
        <v>609.53</v>
      </c>
      <c r="M147" s="7"/>
      <c r="N147" s="25">
        <f>ROUND(IF(J147=0, IF(H147=0, 0, 1), H147/J147),5)</f>
        <v>1.6095299999999999</v>
      </c>
    </row>
    <row r="148" spans="1:14" x14ac:dyDescent="0.45">
      <c r="A148" s="2"/>
      <c r="B148" s="2"/>
      <c r="C148" s="2"/>
      <c r="D148" s="2"/>
      <c r="E148" s="2" t="s">
        <v>238</v>
      </c>
      <c r="F148" s="2"/>
      <c r="G148" s="2"/>
      <c r="H148" s="24">
        <v>0</v>
      </c>
      <c r="I148" s="7"/>
      <c r="J148" s="24">
        <v>200</v>
      </c>
      <c r="K148" s="7"/>
      <c r="L148" s="24">
        <f>ROUND((H148-J148),5)</f>
        <v>-200</v>
      </c>
      <c r="M148" s="7"/>
      <c r="N148" s="25">
        <f>ROUND(IF(J148=0, IF(H148=0, 0, 1), H148/J148),5)</f>
        <v>0</v>
      </c>
    </row>
    <row r="149" spans="1:14" ht="14.65" thickBot="1" x14ac:dyDescent="0.5">
      <c r="A149" s="2"/>
      <c r="B149" s="2"/>
      <c r="C149" s="2"/>
      <c r="D149" s="2"/>
      <c r="E149" s="2" t="s">
        <v>133</v>
      </c>
      <c r="F149" s="2"/>
      <c r="G149" s="2"/>
      <c r="H149" s="28">
        <v>125</v>
      </c>
      <c r="I149" s="7"/>
      <c r="J149" s="28"/>
      <c r="K149" s="7"/>
      <c r="L149" s="28"/>
      <c r="M149" s="7"/>
      <c r="N149" s="29"/>
    </row>
    <row r="150" spans="1:14" ht="14.65" thickBot="1" x14ac:dyDescent="0.5">
      <c r="A150" s="2"/>
      <c r="B150" s="2"/>
      <c r="C150" s="2"/>
      <c r="D150" s="2" t="s">
        <v>273</v>
      </c>
      <c r="E150" s="2"/>
      <c r="F150" s="2"/>
      <c r="G150" s="2"/>
      <c r="H150" s="32">
        <f>ROUND(SUM(H146:H149),5)</f>
        <v>1734.53</v>
      </c>
      <c r="I150" s="7"/>
      <c r="J150" s="32">
        <f>ROUND(SUM(J146:J149),5)</f>
        <v>1200</v>
      </c>
      <c r="K150" s="7"/>
      <c r="L150" s="32">
        <f>ROUND((H150-J150),5)</f>
        <v>534.53</v>
      </c>
      <c r="M150" s="7"/>
      <c r="N150" s="33">
        <f>ROUND(IF(J150=0, IF(H150=0, 0, 1), H150/J150),5)</f>
        <v>1.4454400000000001</v>
      </c>
    </row>
    <row r="151" spans="1:14" ht="29" customHeight="1" thickBot="1" x14ac:dyDescent="0.5">
      <c r="A151" s="2"/>
      <c r="B151" s="2"/>
      <c r="C151" s="2" t="s">
        <v>134</v>
      </c>
      <c r="D151" s="2"/>
      <c r="E151" s="2"/>
      <c r="F151" s="2"/>
      <c r="G151" s="2"/>
      <c r="H151" s="32">
        <f>ROUND(H145+H150,5)</f>
        <v>1734.53</v>
      </c>
      <c r="I151" s="7"/>
      <c r="J151" s="32">
        <f>ROUND(J145+J150,5)</f>
        <v>1200</v>
      </c>
      <c r="K151" s="7"/>
      <c r="L151" s="32">
        <f>ROUND((H151-J151),5)</f>
        <v>534.53</v>
      </c>
      <c r="M151" s="7"/>
      <c r="N151" s="33">
        <f>ROUND(IF(J151=0, IF(H151=0, 0, 1), H151/J151),5)</f>
        <v>1.4454400000000001</v>
      </c>
    </row>
    <row r="152" spans="1:14" ht="29" customHeight="1" thickBot="1" x14ac:dyDescent="0.5">
      <c r="A152" s="2"/>
      <c r="B152" s="2" t="s">
        <v>135</v>
      </c>
      <c r="C152" s="2"/>
      <c r="D152" s="2"/>
      <c r="E152" s="2"/>
      <c r="F152" s="2"/>
      <c r="G152" s="2"/>
      <c r="H152" s="32">
        <f>ROUND(H141+H144-H151,5)</f>
        <v>0</v>
      </c>
      <c r="I152" s="7"/>
      <c r="J152" s="32">
        <f>ROUND(J141+J144-J151,5)</f>
        <v>0</v>
      </c>
      <c r="K152" s="7"/>
      <c r="L152" s="32">
        <f>ROUND((H152-J152),5)</f>
        <v>0</v>
      </c>
      <c r="M152" s="7"/>
      <c r="N152" s="33">
        <f>ROUND(IF(J152=0, IF(H152=0, 0, 1), H152/J152),5)</f>
        <v>0</v>
      </c>
    </row>
    <row r="153" spans="1:14" s="13" customFormat="1" ht="29" customHeight="1" thickBot="1" x14ac:dyDescent="0.35">
      <c r="A153" s="2" t="s">
        <v>136</v>
      </c>
      <c r="B153" s="2"/>
      <c r="C153" s="2"/>
      <c r="D153" s="2"/>
      <c r="E153" s="2"/>
      <c r="F153" s="2"/>
      <c r="G153" s="2"/>
      <c r="H153" s="34">
        <f>ROUND(H140+H152,5)</f>
        <v>13770.48</v>
      </c>
      <c r="I153" s="2"/>
      <c r="J153" s="34">
        <f>ROUND(J140+J152,5)</f>
        <v>-1123.96</v>
      </c>
      <c r="K153" s="2"/>
      <c r="L153" s="34">
        <f>ROUND((H153-J153),5)</f>
        <v>14894.44</v>
      </c>
      <c r="M153" s="2"/>
      <c r="N153" s="35">
        <f>ROUND(IF(J153=0, IF(H153=0, 0, 1), H153/J153),5)</f>
        <v>-12.251749999999999</v>
      </c>
    </row>
    <row r="154" spans="1:14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7170" r:id="rId4" name="HEADER"/>
      </mc:Fallback>
    </mc:AlternateContent>
    <mc:AlternateContent xmlns:mc="http://schemas.openxmlformats.org/markup-compatibility/2006">
      <mc:Choice Requires="x14">
        <control shapeId="716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7169" r:id="rId6" name="FILTER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H66"/>
  <sheetViews>
    <sheetView workbookViewId="0">
      <pane xSplit="7" ySplit="4" topLeftCell="H56" activePane="bottomRight" state="frozenSplit"/>
      <selection pane="topRight" activeCell="H1" sqref="H1"/>
      <selection pane="bottomLeft" activeCell="A5" sqref="A5"/>
      <selection pane="bottomRight"/>
    </sheetView>
  </sheetViews>
  <sheetFormatPr defaultRowHeight="14.25" x14ac:dyDescent="0.45"/>
  <cols>
    <col min="1" max="6" width="2.9296875" style="20" customWidth="1"/>
    <col min="7" max="7" width="26.33203125" style="20" customWidth="1"/>
    <col min="8" max="8" width="10.33203125" style="21" bestFit="1" customWidth="1"/>
  </cols>
  <sheetData>
    <row r="1" spans="1:8" ht="15.4" x14ac:dyDescent="0.45">
      <c r="A1" s="3" t="s">
        <v>1</v>
      </c>
      <c r="B1" s="2"/>
      <c r="C1" s="2"/>
      <c r="D1" s="2"/>
      <c r="E1" s="2"/>
      <c r="F1" s="2"/>
      <c r="G1" s="2"/>
      <c r="H1" s="14" t="s">
        <v>137</v>
      </c>
    </row>
    <row r="2" spans="1:8" ht="17.649999999999999" x14ac:dyDescent="0.5">
      <c r="A2" s="4" t="s">
        <v>2</v>
      </c>
      <c r="B2" s="2"/>
      <c r="C2" s="2"/>
      <c r="D2" s="2"/>
      <c r="E2" s="2"/>
      <c r="F2" s="2"/>
      <c r="G2" s="2"/>
      <c r="H2" s="15">
        <v>43740</v>
      </c>
    </row>
    <row r="3" spans="1:8" x14ac:dyDescent="0.45">
      <c r="A3" s="5" t="s">
        <v>138</v>
      </c>
      <c r="B3" s="2"/>
      <c r="C3" s="2"/>
      <c r="D3" s="2"/>
      <c r="E3" s="2"/>
      <c r="F3" s="2"/>
      <c r="G3" s="2"/>
      <c r="H3" s="14" t="s">
        <v>3</v>
      </c>
    </row>
    <row r="4" spans="1:8" s="19" customFormat="1" ht="14.65" thickBot="1" x14ac:dyDescent="0.5">
      <c r="A4" s="16"/>
      <c r="B4" s="16"/>
      <c r="C4" s="16"/>
      <c r="D4" s="16"/>
      <c r="E4" s="16"/>
      <c r="F4" s="16"/>
      <c r="G4" s="16"/>
      <c r="H4" s="17" t="s">
        <v>17</v>
      </c>
    </row>
    <row r="5" spans="1:8" ht="14.65" thickTop="1" x14ac:dyDescent="0.45">
      <c r="A5" s="2"/>
      <c r="B5" s="2" t="s">
        <v>18</v>
      </c>
      <c r="C5" s="2"/>
      <c r="D5" s="2"/>
      <c r="E5" s="2"/>
      <c r="F5" s="2"/>
      <c r="G5" s="2"/>
      <c r="H5" s="6"/>
    </row>
    <row r="6" spans="1:8" x14ac:dyDescent="0.45">
      <c r="A6" s="2"/>
      <c r="B6" s="2"/>
      <c r="C6" s="2"/>
      <c r="D6" s="2" t="s">
        <v>19</v>
      </c>
      <c r="E6" s="2"/>
      <c r="F6" s="2"/>
      <c r="G6" s="2"/>
      <c r="H6" s="6"/>
    </row>
    <row r="7" spans="1:8" x14ac:dyDescent="0.45">
      <c r="A7" s="2"/>
      <c r="B7" s="2"/>
      <c r="C7" s="2"/>
      <c r="D7" s="2"/>
      <c r="E7" s="2" t="s">
        <v>20</v>
      </c>
      <c r="F7" s="2"/>
      <c r="G7" s="2"/>
      <c r="H7" s="6"/>
    </row>
    <row r="8" spans="1:8" ht="14.65" thickBot="1" x14ac:dyDescent="0.5">
      <c r="A8" s="2"/>
      <c r="B8" s="2"/>
      <c r="C8" s="2"/>
      <c r="D8" s="2"/>
      <c r="E8" s="2"/>
      <c r="F8" s="2" t="s">
        <v>21</v>
      </c>
      <c r="G8" s="2"/>
      <c r="H8" s="8">
        <v>6285</v>
      </c>
    </row>
    <row r="9" spans="1:8" x14ac:dyDescent="0.45">
      <c r="A9" s="2"/>
      <c r="B9" s="2"/>
      <c r="C9" s="2"/>
      <c r="D9" s="2"/>
      <c r="E9" s="2" t="s">
        <v>22</v>
      </c>
      <c r="F9" s="2"/>
      <c r="G9" s="2"/>
      <c r="H9" s="6">
        <f>ROUND(SUM(H7:H8),5)</f>
        <v>6285</v>
      </c>
    </row>
    <row r="10" spans="1:8" ht="29" customHeight="1" x14ac:dyDescent="0.45">
      <c r="A10" s="2"/>
      <c r="B10" s="2"/>
      <c r="C10" s="2"/>
      <c r="D10" s="2"/>
      <c r="E10" s="2" t="s">
        <v>24</v>
      </c>
      <c r="F10" s="2"/>
      <c r="G10" s="2"/>
      <c r="H10" s="6">
        <v>460</v>
      </c>
    </row>
    <row r="11" spans="1:8" x14ac:dyDescent="0.45">
      <c r="A11" s="2"/>
      <c r="B11" s="2"/>
      <c r="C11" s="2"/>
      <c r="D11" s="2"/>
      <c r="E11" s="2" t="s">
        <v>25</v>
      </c>
      <c r="F11" s="2"/>
      <c r="G11" s="2"/>
      <c r="H11" s="6"/>
    </row>
    <row r="12" spans="1:8" x14ac:dyDescent="0.45">
      <c r="A12" s="2"/>
      <c r="B12" s="2"/>
      <c r="C12" s="2"/>
      <c r="D12" s="2"/>
      <c r="E12" s="2"/>
      <c r="F12" s="2" t="s">
        <v>26</v>
      </c>
      <c r="G12" s="2"/>
      <c r="H12" s="6">
        <v>55</v>
      </c>
    </row>
    <row r="13" spans="1:8" ht="14.65" thickBot="1" x14ac:dyDescent="0.5">
      <c r="A13" s="2"/>
      <c r="B13" s="2"/>
      <c r="C13" s="2"/>
      <c r="D13" s="2"/>
      <c r="E13" s="2"/>
      <c r="F13" s="2" t="s">
        <v>30</v>
      </c>
      <c r="G13" s="2"/>
      <c r="H13" s="8">
        <v>118</v>
      </c>
    </row>
    <row r="14" spans="1:8" x14ac:dyDescent="0.45">
      <c r="A14" s="2"/>
      <c r="B14" s="2"/>
      <c r="C14" s="2"/>
      <c r="D14" s="2"/>
      <c r="E14" s="2" t="s">
        <v>32</v>
      </c>
      <c r="F14" s="2"/>
      <c r="G14" s="2"/>
      <c r="H14" s="6">
        <f>ROUND(SUM(H11:H13),5)</f>
        <v>173</v>
      </c>
    </row>
    <row r="15" spans="1:8" ht="29" customHeight="1" x14ac:dyDescent="0.45">
      <c r="A15" s="2"/>
      <c r="B15" s="2"/>
      <c r="C15" s="2"/>
      <c r="D15" s="2"/>
      <c r="E15" s="2" t="s">
        <v>33</v>
      </c>
      <c r="F15" s="2"/>
      <c r="G15" s="2"/>
      <c r="H15" s="6"/>
    </row>
    <row r="16" spans="1:8" ht="14.65" thickBot="1" x14ac:dyDescent="0.5">
      <c r="A16" s="2"/>
      <c r="B16" s="2"/>
      <c r="C16" s="2"/>
      <c r="D16" s="2"/>
      <c r="E16" s="2"/>
      <c r="F16" s="2" t="s">
        <v>37</v>
      </c>
      <c r="G16" s="2"/>
      <c r="H16" s="8">
        <v>9</v>
      </c>
    </row>
    <row r="17" spans="1:8" x14ac:dyDescent="0.45">
      <c r="A17" s="2"/>
      <c r="B17" s="2"/>
      <c r="C17" s="2"/>
      <c r="D17" s="2"/>
      <c r="E17" s="2" t="s">
        <v>38</v>
      </c>
      <c r="F17" s="2"/>
      <c r="G17" s="2"/>
      <c r="H17" s="6">
        <f>ROUND(SUM(H15:H16),5)</f>
        <v>9</v>
      </c>
    </row>
    <row r="18" spans="1:8" ht="29" customHeight="1" x14ac:dyDescent="0.45">
      <c r="A18" s="2"/>
      <c r="B18" s="2"/>
      <c r="C18" s="2"/>
      <c r="D18" s="2"/>
      <c r="E18" s="2" t="s">
        <v>39</v>
      </c>
      <c r="F18" s="2"/>
      <c r="G18" s="2"/>
      <c r="H18" s="6"/>
    </row>
    <row r="19" spans="1:8" x14ac:dyDescent="0.45">
      <c r="A19" s="2"/>
      <c r="B19" s="2"/>
      <c r="C19" s="2"/>
      <c r="D19" s="2"/>
      <c r="E19" s="2"/>
      <c r="F19" s="2" t="s">
        <v>40</v>
      </c>
      <c r="G19" s="2"/>
      <c r="H19" s="6">
        <v>66</v>
      </c>
    </row>
    <row r="20" spans="1:8" x14ac:dyDescent="0.45">
      <c r="A20" s="2"/>
      <c r="B20" s="2"/>
      <c r="C20" s="2"/>
      <c r="D20" s="2"/>
      <c r="E20" s="2"/>
      <c r="F20" s="2" t="s">
        <v>43</v>
      </c>
      <c r="G20" s="2"/>
      <c r="H20" s="6">
        <v>4</v>
      </c>
    </row>
    <row r="21" spans="1:8" ht="14.65" thickBot="1" x14ac:dyDescent="0.5">
      <c r="A21" s="2"/>
      <c r="B21" s="2"/>
      <c r="C21" s="2"/>
      <c r="D21" s="2"/>
      <c r="E21" s="2"/>
      <c r="F21" s="2" t="s">
        <v>45</v>
      </c>
      <c r="G21" s="2"/>
      <c r="H21" s="8">
        <v>607</v>
      </c>
    </row>
    <row r="22" spans="1:8" x14ac:dyDescent="0.45">
      <c r="A22" s="2"/>
      <c r="B22" s="2"/>
      <c r="C22" s="2"/>
      <c r="D22" s="2"/>
      <c r="E22" s="2" t="s">
        <v>46</v>
      </c>
      <c r="F22" s="2"/>
      <c r="G22" s="2"/>
      <c r="H22" s="6">
        <f>ROUND(SUM(H18:H21),5)</f>
        <v>677</v>
      </c>
    </row>
    <row r="23" spans="1:8" ht="29" customHeight="1" x14ac:dyDescent="0.45">
      <c r="A23" s="2"/>
      <c r="B23" s="2"/>
      <c r="C23" s="2"/>
      <c r="D23" s="2"/>
      <c r="E23" s="2" t="s">
        <v>47</v>
      </c>
      <c r="F23" s="2"/>
      <c r="G23" s="2"/>
      <c r="H23" s="6"/>
    </row>
    <row r="24" spans="1:8" ht="14.65" thickBot="1" x14ac:dyDescent="0.5">
      <c r="A24" s="2"/>
      <c r="B24" s="2"/>
      <c r="C24" s="2"/>
      <c r="D24" s="2"/>
      <c r="E24" s="2"/>
      <c r="F24" s="2" t="s">
        <v>57</v>
      </c>
      <c r="G24" s="2"/>
      <c r="H24" s="8">
        <v>1152</v>
      </c>
    </row>
    <row r="25" spans="1:8" x14ac:dyDescent="0.45">
      <c r="A25" s="2"/>
      <c r="B25" s="2"/>
      <c r="C25" s="2"/>
      <c r="D25" s="2"/>
      <c r="E25" s="2" t="s">
        <v>60</v>
      </c>
      <c r="F25" s="2"/>
      <c r="G25" s="2"/>
      <c r="H25" s="6">
        <f>ROUND(SUM(H23:H24),5)</f>
        <v>1152</v>
      </c>
    </row>
    <row r="26" spans="1:8" ht="29" customHeight="1" thickBot="1" x14ac:dyDescent="0.5">
      <c r="A26" s="2"/>
      <c r="B26" s="2"/>
      <c r="C26" s="2"/>
      <c r="D26" s="2"/>
      <c r="E26" s="2" t="s">
        <v>61</v>
      </c>
      <c r="F26" s="2"/>
      <c r="G26" s="2"/>
      <c r="H26" s="8">
        <v>2</v>
      </c>
    </row>
    <row r="27" spans="1:8" x14ac:dyDescent="0.45">
      <c r="A27" s="2"/>
      <c r="B27" s="2"/>
      <c r="C27" s="2"/>
      <c r="D27" s="2" t="s">
        <v>62</v>
      </c>
      <c r="E27" s="2"/>
      <c r="F27" s="2"/>
      <c r="G27" s="2"/>
      <c r="H27" s="6">
        <f>ROUND(H6+SUM(H9:H10)+H14+H17+H22+SUM(H25:H26),5)</f>
        <v>8758</v>
      </c>
    </row>
    <row r="28" spans="1:8" ht="29" customHeight="1" x14ac:dyDescent="0.45">
      <c r="A28" s="2"/>
      <c r="B28" s="2"/>
      <c r="C28" s="2"/>
      <c r="D28" s="2" t="s">
        <v>63</v>
      </c>
      <c r="E28" s="2"/>
      <c r="F28" s="2"/>
      <c r="G28" s="2"/>
      <c r="H28" s="6"/>
    </row>
    <row r="29" spans="1:8" x14ac:dyDescent="0.45">
      <c r="A29" s="2"/>
      <c r="B29" s="2"/>
      <c r="C29" s="2"/>
      <c r="D29" s="2"/>
      <c r="E29" s="2" t="s">
        <v>64</v>
      </c>
      <c r="F29" s="2"/>
      <c r="G29" s="2"/>
      <c r="H29" s="6"/>
    </row>
    <row r="30" spans="1:8" x14ac:dyDescent="0.45">
      <c r="A30" s="2"/>
      <c r="B30" s="2"/>
      <c r="C30" s="2"/>
      <c r="D30" s="2"/>
      <c r="E30" s="2"/>
      <c r="F30" s="2" t="s">
        <v>65</v>
      </c>
      <c r="G30" s="2"/>
      <c r="H30" s="6">
        <v>46</v>
      </c>
    </row>
    <row r="31" spans="1:8" x14ac:dyDescent="0.45">
      <c r="A31" s="2"/>
      <c r="B31" s="2"/>
      <c r="C31" s="2"/>
      <c r="D31" s="2"/>
      <c r="E31" s="2"/>
      <c r="F31" s="2" t="s">
        <v>69</v>
      </c>
      <c r="G31" s="2"/>
      <c r="H31" s="6">
        <v>2</v>
      </c>
    </row>
    <row r="32" spans="1:8" ht="14.65" thickBot="1" x14ac:dyDescent="0.5">
      <c r="A32" s="2"/>
      <c r="B32" s="2"/>
      <c r="C32" s="2"/>
      <c r="D32" s="2"/>
      <c r="E32" s="2"/>
      <c r="F32" s="2" t="s">
        <v>71</v>
      </c>
      <c r="G32" s="2"/>
      <c r="H32" s="9">
        <v>425</v>
      </c>
    </row>
    <row r="33" spans="1:8" ht="14.65" thickBot="1" x14ac:dyDescent="0.5">
      <c r="A33" s="2"/>
      <c r="B33" s="2"/>
      <c r="C33" s="2"/>
      <c r="D33" s="2"/>
      <c r="E33" s="2" t="s">
        <v>73</v>
      </c>
      <c r="F33" s="2"/>
      <c r="G33" s="2"/>
      <c r="H33" s="10">
        <f>ROUND(SUM(H29:H32),5)</f>
        <v>473</v>
      </c>
    </row>
    <row r="34" spans="1:8" ht="29" customHeight="1" thickBot="1" x14ac:dyDescent="0.5">
      <c r="A34" s="2"/>
      <c r="B34" s="2"/>
      <c r="C34" s="2"/>
      <c r="D34" s="2" t="s">
        <v>74</v>
      </c>
      <c r="E34" s="2"/>
      <c r="F34" s="2"/>
      <c r="G34" s="2"/>
      <c r="H34" s="11">
        <f>ROUND(H28+H33,5)</f>
        <v>473</v>
      </c>
    </row>
    <row r="35" spans="1:8" ht="29" customHeight="1" x14ac:dyDescent="0.45">
      <c r="A35" s="2"/>
      <c r="B35" s="2"/>
      <c r="C35" s="2" t="s">
        <v>75</v>
      </c>
      <c r="D35" s="2"/>
      <c r="E35" s="2"/>
      <c r="F35" s="2"/>
      <c r="G35" s="2"/>
      <c r="H35" s="6">
        <f>ROUND(H27-H34,5)</f>
        <v>8285</v>
      </c>
    </row>
    <row r="36" spans="1:8" ht="29" customHeight="1" x14ac:dyDescent="0.45">
      <c r="A36" s="2"/>
      <c r="B36" s="2"/>
      <c r="C36" s="2"/>
      <c r="D36" s="2" t="s">
        <v>76</v>
      </c>
      <c r="E36" s="2"/>
      <c r="F36" s="2"/>
      <c r="G36" s="2"/>
      <c r="H36" s="6"/>
    </row>
    <row r="37" spans="1:8" x14ac:dyDescent="0.45">
      <c r="A37" s="2"/>
      <c r="B37" s="2"/>
      <c r="C37" s="2"/>
      <c r="D37" s="2"/>
      <c r="E37" s="2" t="s">
        <v>77</v>
      </c>
      <c r="F37" s="2"/>
      <c r="G37" s="2"/>
      <c r="H37" s="6">
        <v>0</v>
      </c>
    </row>
    <row r="38" spans="1:8" x14ac:dyDescent="0.45">
      <c r="A38" s="2"/>
      <c r="B38" s="2"/>
      <c r="C38" s="2"/>
      <c r="D38" s="2"/>
      <c r="E38" s="2" t="s">
        <v>79</v>
      </c>
      <c r="F38" s="2"/>
      <c r="G38" s="2"/>
      <c r="H38" s="6"/>
    </row>
    <row r="39" spans="1:8" x14ac:dyDescent="0.45">
      <c r="A39" s="2"/>
      <c r="B39" s="2"/>
      <c r="C39" s="2"/>
      <c r="D39" s="2"/>
      <c r="E39" s="2"/>
      <c r="F39" s="2" t="s">
        <v>85</v>
      </c>
      <c r="G39" s="2"/>
      <c r="H39" s="6">
        <v>1028</v>
      </c>
    </row>
    <row r="40" spans="1:8" ht="14.65" thickBot="1" x14ac:dyDescent="0.5">
      <c r="A40" s="2"/>
      <c r="B40" s="2"/>
      <c r="C40" s="2"/>
      <c r="D40" s="2"/>
      <c r="E40" s="2"/>
      <c r="F40" s="2" t="s">
        <v>87</v>
      </c>
      <c r="G40" s="2"/>
      <c r="H40" s="8">
        <v>38</v>
      </c>
    </row>
    <row r="41" spans="1:8" x14ac:dyDescent="0.45">
      <c r="A41" s="2"/>
      <c r="B41" s="2"/>
      <c r="C41" s="2"/>
      <c r="D41" s="2"/>
      <c r="E41" s="2" t="s">
        <v>88</v>
      </c>
      <c r="F41" s="2"/>
      <c r="G41" s="2"/>
      <c r="H41" s="6">
        <f>ROUND(SUM(H38:H40),5)</f>
        <v>1066</v>
      </c>
    </row>
    <row r="42" spans="1:8" ht="29" customHeight="1" x14ac:dyDescent="0.45">
      <c r="A42" s="2"/>
      <c r="B42" s="2"/>
      <c r="C42" s="2"/>
      <c r="D42" s="2"/>
      <c r="E42" s="2" t="s">
        <v>89</v>
      </c>
      <c r="F42" s="2"/>
      <c r="G42" s="2"/>
      <c r="H42" s="6"/>
    </row>
    <row r="43" spans="1:8" x14ac:dyDescent="0.45">
      <c r="A43" s="2"/>
      <c r="B43" s="2"/>
      <c r="C43" s="2"/>
      <c r="D43" s="2"/>
      <c r="E43" s="2"/>
      <c r="F43" s="2" t="s">
        <v>92</v>
      </c>
      <c r="G43" s="2"/>
      <c r="H43" s="6">
        <v>45</v>
      </c>
    </row>
    <row r="44" spans="1:8" x14ac:dyDescent="0.45">
      <c r="A44" s="2"/>
      <c r="B44" s="2"/>
      <c r="C44" s="2"/>
      <c r="D44" s="2"/>
      <c r="E44" s="2"/>
      <c r="F44" s="2" t="s">
        <v>93</v>
      </c>
      <c r="G44" s="2"/>
      <c r="H44" s="6">
        <v>30</v>
      </c>
    </row>
    <row r="45" spans="1:8" x14ac:dyDescent="0.45">
      <c r="A45" s="2"/>
      <c r="B45" s="2"/>
      <c r="C45" s="2"/>
      <c r="D45" s="2"/>
      <c r="E45" s="2"/>
      <c r="F45" s="2" t="s">
        <v>95</v>
      </c>
      <c r="G45" s="2"/>
      <c r="H45" s="6"/>
    </row>
    <row r="46" spans="1:8" ht="14.65" thickBot="1" x14ac:dyDescent="0.5">
      <c r="A46" s="2"/>
      <c r="B46" s="2"/>
      <c r="C46" s="2"/>
      <c r="D46" s="2"/>
      <c r="E46" s="2"/>
      <c r="F46" s="2"/>
      <c r="G46" s="2" t="s">
        <v>96</v>
      </c>
      <c r="H46" s="8">
        <v>1799</v>
      </c>
    </row>
    <row r="47" spans="1:8" x14ac:dyDescent="0.45">
      <c r="A47" s="2"/>
      <c r="B47" s="2"/>
      <c r="C47" s="2"/>
      <c r="D47" s="2"/>
      <c r="E47" s="2"/>
      <c r="F47" s="2" t="s">
        <v>97</v>
      </c>
      <c r="G47" s="2"/>
      <c r="H47" s="6">
        <f>ROUND(SUM(H45:H46),5)</f>
        <v>1799</v>
      </c>
    </row>
    <row r="48" spans="1:8" ht="29" customHeight="1" x14ac:dyDescent="0.45">
      <c r="A48" s="2"/>
      <c r="B48" s="2"/>
      <c r="C48" s="2"/>
      <c r="D48" s="2"/>
      <c r="E48" s="2"/>
      <c r="F48" s="2" t="s">
        <v>105</v>
      </c>
      <c r="G48" s="2"/>
      <c r="H48" s="6">
        <v>8900</v>
      </c>
    </row>
    <row r="49" spans="1:8" ht="14.65" thickBot="1" x14ac:dyDescent="0.5">
      <c r="A49" s="2"/>
      <c r="B49" s="2"/>
      <c r="C49" s="2"/>
      <c r="D49" s="2"/>
      <c r="E49" s="2"/>
      <c r="F49" s="2" t="s">
        <v>106</v>
      </c>
      <c r="G49" s="2"/>
      <c r="H49" s="8">
        <v>0</v>
      </c>
    </row>
    <row r="50" spans="1:8" x14ac:dyDescent="0.45">
      <c r="A50" s="2"/>
      <c r="B50" s="2"/>
      <c r="C50" s="2"/>
      <c r="D50" s="2"/>
      <c r="E50" s="2" t="s">
        <v>107</v>
      </c>
      <c r="F50" s="2"/>
      <c r="G50" s="2"/>
      <c r="H50" s="6">
        <f>ROUND(SUM(H42:H44)+SUM(H47:H49),5)</f>
        <v>10774</v>
      </c>
    </row>
    <row r="51" spans="1:8" ht="29" customHeight="1" x14ac:dyDescent="0.45">
      <c r="A51" s="2"/>
      <c r="B51" s="2"/>
      <c r="C51" s="2"/>
      <c r="D51" s="2"/>
      <c r="E51" s="2" t="s">
        <v>108</v>
      </c>
      <c r="F51" s="2"/>
      <c r="G51" s="2"/>
      <c r="H51" s="6"/>
    </row>
    <row r="52" spans="1:8" x14ac:dyDescent="0.45">
      <c r="A52" s="2"/>
      <c r="B52" s="2"/>
      <c r="C52" s="2"/>
      <c r="D52" s="2"/>
      <c r="E52" s="2"/>
      <c r="F52" s="2" t="s">
        <v>109</v>
      </c>
      <c r="G52" s="2"/>
      <c r="H52" s="6">
        <v>77</v>
      </c>
    </row>
    <row r="53" spans="1:8" x14ac:dyDescent="0.45">
      <c r="A53" s="2"/>
      <c r="B53" s="2"/>
      <c r="C53" s="2"/>
      <c r="D53" s="2"/>
      <c r="E53" s="2"/>
      <c r="F53" s="2" t="s">
        <v>111</v>
      </c>
      <c r="G53" s="2"/>
      <c r="H53" s="6">
        <v>141</v>
      </c>
    </row>
    <row r="54" spans="1:8" ht="14.65" thickBot="1" x14ac:dyDescent="0.5">
      <c r="A54" s="2"/>
      <c r="B54" s="2"/>
      <c r="C54" s="2"/>
      <c r="D54" s="2"/>
      <c r="E54" s="2"/>
      <c r="F54" s="2" t="s">
        <v>112</v>
      </c>
      <c r="G54" s="2"/>
      <c r="H54" s="8">
        <v>82</v>
      </c>
    </row>
    <row r="55" spans="1:8" x14ac:dyDescent="0.45">
      <c r="A55" s="2"/>
      <c r="B55" s="2"/>
      <c r="C55" s="2"/>
      <c r="D55" s="2"/>
      <c r="E55" s="2" t="s">
        <v>113</v>
      </c>
      <c r="F55" s="2"/>
      <c r="G55" s="2"/>
      <c r="H55" s="6">
        <f>ROUND(SUM(H51:H54),5)</f>
        <v>300</v>
      </c>
    </row>
    <row r="56" spans="1:8" ht="29" customHeight="1" x14ac:dyDescent="0.45">
      <c r="A56" s="2"/>
      <c r="B56" s="2"/>
      <c r="C56" s="2"/>
      <c r="D56" s="2"/>
      <c r="E56" s="2" t="s">
        <v>118</v>
      </c>
      <c r="F56" s="2"/>
      <c r="G56" s="2"/>
      <c r="H56" s="6"/>
    </row>
    <row r="57" spans="1:8" ht="14.65" thickBot="1" x14ac:dyDescent="0.5">
      <c r="A57" s="2"/>
      <c r="B57" s="2"/>
      <c r="C57" s="2"/>
      <c r="D57" s="2"/>
      <c r="E57" s="2"/>
      <c r="F57" s="2" t="s">
        <v>119</v>
      </c>
      <c r="G57" s="2"/>
      <c r="H57" s="8">
        <v>38</v>
      </c>
    </row>
    <row r="58" spans="1:8" x14ac:dyDescent="0.45">
      <c r="A58" s="2"/>
      <c r="B58" s="2"/>
      <c r="C58" s="2"/>
      <c r="D58" s="2"/>
      <c r="E58" s="2" t="s">
        <v>120</v>
      </c>
      <c r="F58" s="2"/>
      <c r="G58" s="2"/>
      <c r="H58" s="6">
        <f>ROUND(SUM(H56:H57),5)</f>
        <v>38</v>
      </c>
    </row>
    <row r="59" spans="1:8" ht="29" customHeight="1" x14ac:dyDescent="0.45">
      <c r="A59" s="2"/>
      <c r="B59" s="2"/>
      <c r="C59" s="2"/>
      <c r="D59" s="2"/>
      <c r="E59" s="2" t="s">
        <v>121</v>
      </c>
      <c r="F59" s="2"/>
      <c r="G59" s="2"/>
      <c r="H59" s="6"/>
    </row>
    <row r="60" spans="1:8" x14ac:dyDescent="0.45">
      <c r="A60" s="2"/>
      <c r="B60" s="2"/>
      <c r="C60" s="2"/>
      <c r="D60" s="2"/>
      <c r="E60" s="2"/>
      <c r="F60" s="2" t="s">
        <v>122</v>
      </c>
      <c r="G60" s="2"/>
      <c r="H60" s="6">
        <v>63</v>
      </c>
    </row>
    <row r="61" spans="1:8" ht="14.65" thickBot="1" x14ac:dyDescent="0.5">
      <c r="A61" s="2"/>
      <c r="B61" s="2"/>
      <c r="C61" s="2"/>
      <c r="D61" s="2"/>
      <c r="E61" s="2"/>
      <c r="F61" s="2" t="s">
        <v>124</v>
      </c>
      <c r="G61" s="2"/>
      <c r="H61" s="9">
        <v>679</v>
      </c>
    </row>
    <row r="62" spans="1:8" ht="14.65" thickBot="1" x14ac:dyDescent="0.5">
      <c r="A62" s="2"/>
      <c r="B62" s="2"/>
      <c r="C62" s="2"/>
      <c r="D62" s="2"/>
      <c r="E62" s="2" t="s">
        <v>125</v>
      </c>
      <c r="F62" s="2"/>
      <c r="G62" s="2"/>
      <c r="H62" s="10">
        <f>ROUND(SUM(H59:H61),5)</f>
        <v>742</v>
      </c>
    </row>
    <row r="63" spans="1:8" ht="29" customHeight="1" thickBot="1" x14ac:dyDescent="0.5">
      <c r="A63" s="2"/>
      <c r="B63" s="2"/>
      <c r="C63" s="2"/>
      <c r="D63" s="2" t="s">
        <v>126</v>
      </c>
      <c r="E63" s="2"/>
      <c r="F63" s="2"/>
      <c r="G63" s="2"/>
      <c r="H63" s="10">
        <f>ROUND(SUM(H36:H37)+H41+H50+H55+H58+H62,5)</f>
        <v>12920</v>
      </c>
    </row>
    <row r="64" spans="1:8" ht="29" customHeight="1" thickBot="1" x14ac:dyDescent="0.5">
      <c r="A64" s="2"/>
      <c r="B64" s="2" t="s">
        <v>127</v>
      </c>
      <c r="C64" s="2"/>
      <c r="D64" s="2"/>
      <c r="E64" s="2"/>
      <c r="F64" s="2"/>
      <c r="G64" s="2"/>
      <c r="H64" s="10">
        <f>ROUND(H5+H35-H63,5)</f>
        <v>-4635</v>
      </c>
    </row>
    <row r="65" spans="1:8" s="13" customFormat="1" ht="29" customHeight="1" thickBot="1" x14ac:dyDescent="0.35">
      <c r="A65" s="2" t="s">
        <v>136</v>
      </c>
      <c r="B65" s="2"/>
      <c r="C65" s="2"/>
      <c r="D65" s="2"/>
      <c r="E65" s="2"/>
      <c r="F65" s="2"/>
      <c r="G65" s="2"/>
      <c r="H65" s="12">
        <f>H64</f>
        <v>-4635</v>
      </c>
    </row>
    <row r="66" spans="1:8" ht="14.65" thickTop="1" x14ac:dyDescent="0.45"/>
  </sheetData>
  <pageMargins left="0.7" right="0.7" top="0.75" bottom="0.75" header="0.25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2050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050" r:id="rId4" name="HEADER"/>
      </mc:Fallback>
    </mc:AlternateContent>
    <mc:AlternateContent xmlns:mc="http://schemas.openxmlformats.org/markup-compatibility/2006">
      <mc:Choice Requires="x14">
        <control shapeId="2049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76200</xdr:colOff>
                <xdr:row>1</xdr:row>
                <xdr:rowOff>33338</xdr:rowOff>
              </to>
            </anchor>
          </controlPr>
        </control>
      </mc:Choice>
      <mc:Fallback>
        <control shapeId="2049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RevExpPYCYTD</vt:lpstr>
      <vt:lpstr>BalSheet</vt:lpstr>
      <vt:lpstr>SummaryBalSheetAccrual</vt:lpstr>
      <vt:lpstr>CashFlowsSept</vt:lpstr>
      <vt:lpstr>CashFlowsYTD</vt:lpstr>
      <vt:lpstr>RevExpPYCSept</vt:lpstr>
      <vt:lpstr>BudvActSept</vt:lpstr>
      <vt:lpstr>BudvActYTD</vt:lpstr>
      <vt:lpstr>RevExpSept</vt:lpstr>
      <vt:lpstr>RevExpYTD</vt:lpstr>
      <vt:lpstr>BalSheet!Print_Titles</vt:lpstr>
      <vt:lpstr>BudvActSept!Print_Titles</vt:lpstr>
      <vt:lpstr>BudvActYTD!Print_Titles</vt:lpstr>
      <vt:lpstr>CashFlowsSept!Print_Titles</vt:lpstr>
      <vt:lpstr>CashFlowsYTD!Print_Titles</vt:lpstr>
      <vt:lpstr>RevExpPYCSept!Print_Titles</vt:lpstr>
      <vt:lpstr>RevExpPYCYTD!Print_Titles</vt:lpstr>
      <vt:lpstr>RevExpSept!Print_Titles</vt:lpstr>
      <vt:lpstr>RevExpYTD!Print_Titles</vt:lpstr>
      <vt:lpstr>SummaryBalSheetAccrual!Print_Titles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</dc:creator>
  <cp:lastModifiedBy>MSA Corporate</cp:lastModifiedBy>
  <dcterms:created xsi:type="dcterms:W3CDTF">2019-10-02T19:51:34Z</dcterms:created>
  <dcterms:modified xsi:type="dcterms:W3CDTF">2019-11-12T00:24:12Z</dcterms:modified>
</cp:coreProperties>
</file>